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520" activeTab="1"/>
  </bookViews>
  <sheets>
    <sheet name="Poules" sheetId="1" r:id="rId1"/>
    <sheet name="Finale" sheetId="2" r:id="rId2"/>
  </sheets>
  <definedNames>
    <definedName name="_xlfn.BAHTTEXT" hidden="1">#NAME?</definedName>
    <definedName name="_xlnm.Print_Area" localSheetId="1">'Finale'!$A$1:$AF$32</definedName>
    <definedName name="_xlnm.Print_Area" localSheetId="0">'Poules'!$A$1:$DJ$77</definedName>
  </definedNames>
  <calcPr fullCalcOnLoad="1"/>
</workbook>
</file>

<file path=xl/sharedStrings.xml><?xml version="1.0" encoding="utf-8"?>
<sst xmlns="http://schemas.openxmlformats.org/spreadsheetml/2006/main" count="459" uniqueCount="104">
  <si>
    <t>Pays</t>
  </si>
  <si>
    <t>R</t>
  </si>
  <si>
    <t>Pts</t>
  </si>
  <si>
    <t>J</t>
  </si>
  <si>
    <t>G</t>
  </si>
  <si>
    <t>N</t>
  </si>
  <si>
    <t>P</t>
  </si>
  <si>
    <t>Diff</t>
  </si>
  <si>
    <t>POULE  A</t>
  </si>
  <si>
    <t>CLASSEMENT  POULE  A</t>
  </si>
  <si>
    <t>Ess</t>
  </si>
  <si>
    <t>bes</t>
  </si>
  <si>
    <t>bp</t>
  </si>
  <si>
    <t>t pt</t>
  </si>
  <si>
    <t>tpt</t>
  </si>
  <si>
    <t>j</t>
  </si>
  <si>
    <t>g</t>
  </si>
  <si>
    <t>n</t>
  </si>
  <si>
    <t>p</t>
  </si>
  <si>
    <t>pt+</t>
  </si>
  <si>
    <t>pt-</t>
  </si>
  <si>
    <t>AUSTRALIE</t>
  </si>
  <si>
    <t>ANGLETERRE</t>
  </si>
  <si>
    <t>PAYS DE GALLES</t>
  </si>
  <si>
    <t>%</t>
  </si>
  <si>
    <t>POULE  B</t>
  </si>
  <si>
    <t>CLASSEMENT  POULE  B</t>
  </si>
  <si>
    <t>AFRIQUE DU SUD</t>
  </si>
  <si>
    <t>SAMOA</t>
  </si>
  <si>
    <t>ECOSSE</t>
  </si>
  <si>
    <t>POULE  C</t>
  </si>
  <si>
    <t>CLASSEMENT  POULE  C</t>
  </si>
  <si>
    <t>POULE  D</t>
  </si>
  <si>
    <t>CLASSEMENT  POULE  D</t>
  </si>
  <si>
    <t>NOUVELLE ZELANDE</t>
  </si>
  <si>
    <t>ARGENTINE</t>
  </si>
  <si>
    <t>TONGA</t>
  </si>
  <si>
    <t>FRANCE</t>
  </si>
  <si>
    <t>IRLANDE</t>
  </si>
  <si>
    <t>ITALIE</t>
  </si>
  <si>
    <t>CANADA</t>
  </si>
  <si>
    <t>ROUMANIE</t>
  </si>
  <si>
    <t>USA</t>
  </si>
  <si>
    <t>GEORGIE</t>
  </si>
  <si>
    <t>JAPON</t>
  </si>
  <si>
    <t>NAMIBIE</t>
  </si>
  <si>
    <t>FIDJI</t>
  </si>
  <si>
    <t>URUGUAY</t>
  </si>
  <si>
    <t>Score</t>
  </si>
  <si>
    <t>Score+</t>
  </si>
  <si>
    <t>Score-</t>
  </si>
  <si>
    <t>Essai</t>
  </si>
  <si>
    <t>Essai+</t>
  </si>
  <si>
    <t>Essai-</t>
  </si>
  <si>
    <t>B O</t>
  </si>
  <si>
    <t>B D</t>
  </si>
  <si>
    <t>Vainqueur</t>
  </si>
  <si>
    <t>2ème</t>
  </si>
  <si>
    <t>3ème</t>
  </si>
  <si>
    <t>4ème</t>
  </si>
  <si>
    <t>Diff : Essai+ (-) Essai-</t>
  </si>
  <si>
    <t>Essai- : essais encaissés</t>
  </si>
  <si>
    <t>Essai+ : essais marqués</t>
  </si>
  <si>
    <t>B O : bonus offensif= 4 essais = +1pt</t>
  </si>
  <si>
    <t>Diff : Score+(-)Score-</t>
  </si>
  <si>
    <t>Score- : points encaissés</t>
  </si>
  <si>
    <t>Score+ : points marqués</t>
  </si>
  <si>
    <t>P : perdu 0pt</t>
  </si>
  <si>
    <t>N :nul 2 pts</t>
  </si>
  <si>
    <t>G :gagné 4pts</t>
  </si>
  <si>
    <t>J : joué</t>
  </si>
  <si>
    <t>R : rang</t>
  </si>
  <si>
    <t>Légende :</t>
  </si>
  <si>
    <t>TABLEAU FINAL</t>
  </si>
  <si>
    <t>France</t>
  </si>
  <si>
    <t xml:space="preserve">Points </t>
  </si>
  <si>
    <t>Irlande</t>
  </si>
  <si>
    <t>Italie</t>
  </si>
  <si>
    <t>Portugal</t>
  </si>
  <si>
    <t>Nouvelle Zélande</t>
  </si>
  <si>
    <t>Uruguay</t>
  </si>
  <si>
    <t>Namibie</t>
  </si>
  <si>
    <t>Afrique du Sud</t>
  </si>
  <si>
    <t>Ecosse</t>
  </si>
  <si>
    <t>Tonga</t>
  </si>
  <si>
    <t>Roumanie</t>
  </si>
  <si>
    <t>Australie</t>
  </si>
  <si>
    <t>Pays de Galles</t>
  </si>
  <si>
    <t>Géorgie</t>
  </si>
  <si>
    <t>Fidji</t>
  </si>
  <si>
    <t>Angleterre</t>
  </si>
  <si>
    <t>Japon</t>
  </si>
  <si>
    <t>Samoa</t>
  </si>
  <si>
    <t>Argentine</t>
  </si>
  <si>
    <t>Chili</t>
  </si>
  <si>
    <t>1° Groupe C</t>
  </si>
  <si>
    <t>2° Groupe D</t>
  </si>
  <si>
    <t>1° Groupe B</t>
  </si>
  <si>
    <t>2° Groupe A</t>
  </si>
  <si>
    <t>1° Groupe D</t>
  </si>
  <si>
    <t>2° Groupe C</t>
  </si>
  <si>
    <t>1° Groupe A</t>
  </si>
  <si>
    <t>2° Groupe B</t>
  </si>
  <si>
    <r>
      <t xml:space="preserve">B D : bonus défensif = diff score </t>
    </r>
    <r>
      <rPr>
        <b/>
        <sz val="14"/>
        <color indexed="53"/>
        <rFont val="Arial"/>
        <family val="2"/>
      </rPr>
      <t>≤ à 7 (+1pt pour équipe perdante)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</si>
</sst>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0"/>
      <name val="Arial"/>
      <family val="0"/>
    </font>
    <font>
      <b/>
      <sz val="10"/>
      <name val="Arial Black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 Black"/>
      <family val="2"/>
    </font>
    <font>
      <b/>
      <sz val="12"/>
      <color indexed="53"/>
      <name val="Arial Black"/>
      <family val="2"/>
    </font>
    <font>
      <b/>
      <sz val="12"/>
      <color indexed="20"/>
      <name val="Arial Black"/>
      <family val="2"/>
    </font>
    <font>
      <b/>
      <sz val="12"/>
      <color indexed="12"/>
      <name val="Arial Black"/>
      <family val="2"/>
    </font>
    <font>
      <b/>
      <sz val="12"/>
      <color indexed="21"/>
      <name val="Arial Black"/>
      <family val="2"/>
    </font>
    <font>
      <b/>
      <sz val="12"/>
      <color indexed="10"/>
      <name val="Arial Black"/>
      <family val="2"/>
    </font>
    <font>
      <b/>
      <sz val="12"/>
      <color indexed="17"/>
      <name val="Arial Black"/>
      <family val="2"/>
    </font>
    <font>
      <b/>
      <sz val="12"/>
      <color indexed="60"/>
      <name val="Arial Black"/>
      <family val="2"/>
    </font>
    <font>
      <b/>
      <sz val="14"/>
      <name val="Arial Black"/>
      <family val="2"/>
    </font>
    <font>
      <b/>
      <sz val="14"/>
      <color indexed="53"/>
      <name val="Arial Black"/>
      <family val="2"/>
    </font>
    <font>
      <b/>
      <sz val="14"/>
      <color indexed="53"/>
      <name val="Arial"/>
      <family val="2"/>
    </font>
    <font>
      <b/>
      <sz val="14"/>
      <color indexed="20"/>
      <name val="Arial Black"/>
      <family val="2"/>
    </font>
    <font>
      <b/>
      <sz val="14"/>
      <color indexed="12"/>
      <name val="Arial Black"/>
      <family val="2"/>
    </font>
    <font>
      <b/>
      <sz val="14"/>
      <color indexed="21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9" xfId="0" applyNumberFormat="1" applyFont="1" applyFill="1" applyBorder="1" applyAlignment="1" applyProtection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37" borderId="16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0" fontId="32" fillId="37" borderId="17" xfId="0" applyFont="1" applyFill="1" applyBorder="1" applyAlignment="1">
      <alignment horizontal="center" vertical="center"/>
    </xf>
    <xf numFmtId="0" fontId="32" fillId="37" borderId="1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24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190500</xdr:colOff>
      <xdr:row>52</xdr:row>
      <xdr:rowOff>104775</xdr:rowOff>
    </xdr:from>
    <xdr:to>
      <xdr:col>25</xdr:col>
      <xdr:colOff>219075</xdr:colOff>
      <xdr:row>56</xdr:row>
      <xdr:rowOff>85725</xdr:rowOff>
    </xdr:to>
    <xdr:pic>
      <xdr:nvPicPr>
        <xdr:cNvPr id="1" name="Picture 1" descr="austral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402080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69</xdr:row>
      <xdr:rowOff>133350</xdr:rowOff>
    </xdr:from>
    <xdr:to>
      <xdr:col>22</xdr:col>
      <xdr:colOff>104775</xdr:colOff>
      <xdr:row>73</xdr:row>
      <xdr:rowOff>152400</xdr:rowOff>
    </xdr:to>
    <xdr:pic>
      <xdr:nvPicPr>
        <xdr:cNvPr id="2" name="Picture 2" descr="angleter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8640425"/>
          <a:ext cx="1371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52</xdr:row>
      <xdr:rowOff>161925</xdr:rowOff>
    </xdr:from>
    <xdr:to>
      <xdr:col>21</xdr:col>
      <xdr:colOff>276225</xdr:colOff>
      <xdr:row>56</xdr:row>
      <xdr:rowOff>104775</xdr:rowOff>
    </xdr:to>
    <xdr:pic>
      <xdr:nvPicPr>
        <xdr:cNvPr id="3" name="Picture 3" descr="pays de gall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1407795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133350</xdr:colOff>
      <xdr:row>34</xdr:row>
      <xdr:rowOff>142875</xdr:rowOff>
    </xdr:from>
    <xdr:to>
      <xdr:col>29</xdr:col>
      <xdr:colOff>200025</xdr:colOff>
      <xdr:row>37</xdr:row>
      <xdr:rowOff>276225</xdr:rowOff>
    </xdr:to>
    <xdr:pic>
      <xdr:nvPicPr>
        <xdr:cNvPr id="4" name="Picture 4" descr="ecos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01375" y="9220200"/>
          <a:ext cx="1209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34</xdr:row>
      <xdr:rowOff>190500</xdr:rowOff>
    </xdr:from>
    <xdr:to>
      <xdr:col>21</xdr:col>
      <xdr:colOff>285750</xdr:colOff>
      <xdr:row>38</xdr:row>
      <xdr:rowOff>57150</xdr:rowOff>
    </xdr:to>
    <xdr:pic>
      <xdr:nvPicPr>
        <xdr:cNvPr id="5" name="Picture 5" descr="afrique du su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48600" y="9267825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209550</xdr:colOff>
      <xdr:row>69</xdr:row>
      <xdr:rowOff>104775</xdr:rowOff>
    </xdr:from>
    <xdr:to>
      <xdr:col>33</xdr:col>
      <xdr:colOff>66675</xdr:colOff>
      <xdr:row>73</xdr:row>
      <xdr:rowOff>28575</xdr:rowOff>
    </xdr:to>
    <xdr:pic>
      <xdr:nvPicPr>
        <xdr:cNvPr id="6" name="Picture 6" descr="samo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0" y="18611850"/>
          <a:ext cx="1295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17</xdr:row>
      <xdr:rowOff>180975</xdr:rowOff>
    </xdr:from>
    <xdr:to>
      <xdr:col>21</xdr:col>
      <xdr:colOff>304800</xdr:colOff>
      <xdr:row>21</xdr:row>
      <xdr:rowOff>104775</xdr:rowOff>
    </xdr:to>
    <xdr:pic>
      <xdr:nvPicPr>
        <xdr:cNvPr id="7" name="Picture 7" descr="n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43825" y="4667250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342900</xdr:colOff>
      <xdr:row>69</xdr:row>
      <xdr:rowOff>123825</xdr:rowOff>
    </xdr:from>
    <xdr:to>
      <xdr:col>29</xdr:col>
      <xdr:colOff>533400</xdr:colOff>
      <xdr:row>73</xdr:row>
      <xdr:rowOff>114300</xdr:rowOff>
    </xdr:to>
    <xdr:pic>
      <xdr:nvPicPr>
        <xdr:cNvPr id="8" name="Picture 8" descr="argentin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10925" y="18630900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34</xdr:row>
      <xdr:rowOff>85725</xdr:rowOff>
    </xdr:from>
    <xdr:to>
      <xdr:col>32</xdr:col>
      <xdr:colOff>247650</xdr:colOff>
      <xdr:row>38</xdr:row>
      <xdr:rowOff>104775</xdr:rowOff>
    </xdr:to>
    <xdr:pic>
      <xdr:nvPicPr>
        <xdr:cNvPr id="9" name="Picture 9" descr="aaa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63500" y="9163050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17</xdr:row>
      <xdr:rowOff>171450</xdr:rowOff>
    </xdr:from>
    <xdr:to>
      <xdr:col>25</xdr:col>
      <xdr:colOff>190500</xdr:colOff>
      <xdr:row>21</xdr:row>
      <xdr:rowOff>133350</xdr:rowOff>
    </xdr:to>
    <xdr:pic>
      <xdr:nvPicPr>
        <xdr:cNvPr id="10" name="Picture 10" descr="franc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72600" y="4657725"/>
          <a:ext cx="1304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17</xdr:row>
      <xdr:rowOff>200025</xdr:rowOff>
    </xdr:from>
    <xdr:to>
      <xdr:col>29</xdr:col>
      <xdr:colOff>314325</xdr:colOff>
      <xdr:row>21</xdr:row>
      <xdr:rowOff>123825</xdr:rowOff>
    </xdr:to>
    <xdr:pic>
      <xdr:nvPicPr>
        <xdr:cNvPr id="11" name="Picture 12" descr="itali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10900" y="4686300"/>
          <a:ext cx="1314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52</xdr:row>
      <xdr:rowOff>161925</xdr:rowOff>
    </xdr:from>
    <xdr:to>
      <xdr:col>32</xdr:col>
      <xdr:colOff>342900</xdr:colOff>
      <xdr:row>56</xdr:row>
      <xdr:rowOff>114300</xdr:rowOff>
    </xdr:to>
    <xdr:pic>
      <xdr:nvPicPr>
        <xdr:cNvPr id="12" name="Picture 18" descr="sans-titr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96825" y="14077950"/>
          <a:ext cx="1323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69</xdr:row>
      <xdr:rowOff>142875</xdr:rowOff>
    </xdr:from>
    <xdr:to>
      <xdr:col>26</xdr:col>
      <xdr:colOff>66675</xdr:colOff>
      <xdr:row>73</xdr:row>
      <xdr:rowOff>133350</xdr:rowOff>
    </xdr:to>
    <xdr:pic>
      <xdr:nvPicPr>
        <xdr:cNvPr id="13" name="Picture 19" descr="sans-tit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72625" y="18649950"/>
          <a:ext cx="1362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52</xdr:row>
      <xdr:rowOff>152400</xdr:rowOff>
    </xdr:from>
    <xdr:to>
      <xdr:col>29</xdr:col>
      <xdr:colOff>314325</xdr:colOff>
      <xdr:row>56</xdr:row>
      <xdr:rowOff>57150</xdr:rowOff>
    </xdr:to>
    <xdr:pic>
      <xdr:nvPicPr>
        <xdr:cNvPr id="14" name="Picture 21" descr="sans-tit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315700" y="14068425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17</xdr:row>
      <xdr:rowOff>180975</xdr:rowOff>
    </xdr:from>
    <xdr:to>
      <xdr:col>36</xdr:col>
      <xdr:colOff>171450</xdr:colOff>
      <xdr:row>21</xdr:row>
      <xdr:rowOff>95250</xdr:rowOff>
    </xdr:to>
    <xdr:pic>
      <xdr:nvPicPr>
        <xdr:cNvPr id="15" name="Picture 22" descr="sans-titr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535150" y="4667250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34</xdr:row>
      <xdr:rowOff>171450</xdr:rowOff>
    </xdr:from>
    <xdr:to>
      <xdr:col>25</xdr:col>
      <xdr:colOff>180975</xdr:colOff>
      <xdr:row>38</xdr:row>
      <xdr:rowOff>85725</xdr:rowOff>
    </xdr:to>
    <xdr:pic>
      <xdr:nvPicPr>
        <xdr:cNvPr id="16" name="Picture 11" descr="irland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01175" y="9248775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17</xdr:row>
      <xdr:rowOff>152400</xdr:rowOff>
    </xdr:from>
    <xdr:to>
      <xdr:col>33</xdr:col>
      <xdr:colOff>180975</xdr:colOff>
      <xdr:row>21</xdr:row>
      <xdr:rowOff>95250</xdr:rowOff>
    </xdr:to>
    <xdr:pic>
      <xdr:nvPicPr>
        <xdr:cNvPr id="17" name="Picture 24" descr="sans-titr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77775" y="4638675"/>
          <a:ext cx="1590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266700</xdr:colOff>
      <xdr:row>34</xdr:row>
      <xdr:rowOff>152400</xdr:rowOff>
    </xdr:from>
    <xdr:to>
      <xdr:col>35</xdr:col>
      <xdr:colOff>504825</xdr:colOff>
      <xdr:row>38</xdr:row>
      <xdr:rowOff>95250</xdr:rowOff>
    </xdr:to>
    <xdr:pic>
      <xdr:nvPicPr>
        <xdr:cNvPr id="18" name="Imag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354175" y="9229725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323850</xdr:colOff>
      <xdr:row>52</xdr:row>
      <xdr:rowOff>171450</xdr:rowOff>
    </xdr:from>
    <xdr:to>
      <xdr:col>35</xdr:col>
      <xdr:colOff>504825</xdr:colOff>
      <xdr:row>56</xdr:row>
      <xdr:rowOff>85725</xdr:rowOff>
    </xdr:to>
    <xdr:pic>
      <xdr:nvPicPr>
        <xdr:cNvPr id="19" name="Image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411325" y="14087475"/>
          <a:ext cx="116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200025</xdr:colOff>
      <xdr:row>69</xdr:row>
      <xdr:rowOff>66675</xdr:rowOff>
    </xdr:from>
    <xdr:to>
      <xdr:col>35</xdr:col>
      <xdr:colOff>504825</xdr:colOff>
      <xdr:row>73</xdr:row>
      <xdr:rowOff>200025</xdr:rowOff>
    </xdr:to>
    <xdr:pic>
      <xdr:nvPicPr>
        <xdr:cNvPr id="20" name="Image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697075" y="18573750"/>
          <a:ext cx="876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180975</xdr:rowOff>
    </xdr:from>
    <xdr:to>
      <xdr:col>12</xdr:col>
      <xdr:colOff>381000</xdr:colOff>
      <xdr:row>7</xdr:row>
      <xdr:rowOff>200025</xdr:rowOff>
    </xdr:to>
    <xdr:pic>
      <xdr:nvPicPr>
        <xdr:cNvPr id="21" name="Image 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9525" y="180975"/>
          <a:ext cx="15335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3000375" y="1905000"/>
          <a:ext cx="895350" cy="7620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180975</xdr:rowOff>
    </xdr:from>
    <xdr:to>
      <xdr:col>8</xdr:col>
      <xdr:colOff>0</xdr:colOff>
      <xdr:row>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000375" y="1323975"/>
          <a:ext cx="895350" cy="5715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24</xdr:row>
      <xdr:rowOff>0</xdr:rowOff>
    </xdr:from>
    <xdr:to>
      <xdr:col>8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2990850" y="4572000"/>
          <a:ext cx="904875" cy="7620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180975</xdr:rowOff>
    </xdr:from>
    <xdr:to>
      <xdr:col>8</xdr:col>
      <xdr:colOff>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00375" y="3990975"/>
          <a:ext cx="895350" cy="581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5</xdr:row>
      <xdr:rowOff>9525</xdr:rowOff>
    </xdr:from>
    <xdr:to>
      <xdr:col>24</xdr:col>
      <xdr:colOff>0</xdr:colOff>
      <xdr:row>6</xdr:row>
      <xdr:rowOff>133350</xdr:rowOff>
    </xdr:to>
    <xdr:sp>
      <xdr:nvSpPr>
        <xdr:cNvPr id="5" name="WordArt 5"/>
        <xdr:cNvSpPr>
          <a:spLocks/>
        </xdr:cNvSpPr>
      </xdr:nvSpPr>
      <xdr:spPr>
        <a:xfrm>
          <a:off x="8810625" y="962025"/>
          <a:ext cx="22479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80"/>
              </a:solidFill>
              <a:latin typeface="Arial Black"/>
              <a:cs typeface="Arial Black"/>
            </a:rPr>
            <a:t>Finale places 1 &amp; 2</a:t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23</xdr:col>
      <xdr:colOff>438150</xdr:colOff>
      <xdr:row>20</xdr:row>
      <xdr:rowOff>85725</xdr:rowOff>
    </xdr:to>
    <xdr:sp>
      <xdr:nvSpPr>
        <xdr:cNvPr id="6" name="WordArt 6"/>
        <xdr:cNvSpPr>
          <a:spLocks/>
        </xdr:cNvSpPr>
      </xdr:nvSpPr>
      <xdr:spPr>
        <a:xfrm>
          <a:off x="8820150" y="3581400"/>
          <a:ext cx="22288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80"/>
              </a:solidFill>
              <a:latin typeface="Arial Black"/>
              <a:cs typeface="Arial Black"/>
            </a:rPr>
            <a:t>Finale 3ème place</a:t>
          </a:r>
        </a:p>
      </xdr:txBody>
    </xdr:sp>
    <xdr:clientData/>
  </xdr:twoCellAnchor>
  <xdr:twoCellAnchor>
    <xdr:from>
      <xdr:col>12</xdr:col>
      <xdr:colOff>419100</xdr:colOff>
      <xdr:row>10</xdr:row>
      <xdr:rowOff>0</xdr:rowOff>
    </xdr:from>
    <xdr:to>
      <xdr:col>19</xdr:col>
      <xdr:colOff>19050</xdr:colOff>
      <xdr:row>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05525" y="1905000"/>
          <a:ext cx="2733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180975</xdr:rowOff>
    </xdr:from>
    <xdr:to>
      <xdr:col>19</xdr:col>
      <xdr:colOff>0</xdr:colOff>
      <xdr:row>23</xdr:row>
      <xdr:rowOff>171450</xdr:rowOff>
    </xdr:to>
    <xdr:sp>
      <xdr:nvSpPr>
        <xdr:cNvPr id="8" name="AutoShape 8"/>
        <xdr:cNvSpPr>
          <a:spLocks/>
        </xdr:cNvSpPr>
      </xdr:nvSpPr>
      <xdr:spPr>
        <a:xfrm flipV="1">
          <a:off x="6134100" y="1895475"/>
          <a:ext cx="2686050" cy="2657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381000</xdr:colOff>
      <xdr:row>5</xdr:row>
      <xdr:rowOff>123825</xdr:rowOff>
    </xdr:from>
    <xdr:to>
      <xdr:col>30</xdr:col>
      <xdr:colOff>438150</xdr:colOff>
      <xdr:row>12</xdr:row>
      <xdr:rowOff>180975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1076325"/>
          <a:ext cx="2295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142875</xdr:rowOff>
    </xdr:from>
    <xdr:to>
      <xdr:col>11</xdr:col>
      <xdr:colOff>400050</xdr:colOff>
      <xdr:row>19</xdr:row>
      <xdr:rowOff>47625</xdr:rowOff>
    </xdr:to>
    <xdr:pic>
      <xdr:nvPicPr>
        <xdr:cNvPr id="10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6193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E2:DI74"/>
  <sheetViews>
    <sheetView zoomScale="80" zoomScaleNormal="80" zoomScalePageLayoutView="0" workbookViewId="0" topLeftCell="A1">
      <selection activeCell="N6" sqref="N6"/>
    </sheetView>
  </sheetViews>
  <sheetFormatPr defaultColWidth="5.7109375" defaultRowHeight="12.75"/>
  <cols>
    <col min="1" max="9" width="5.7109375" style="2" customWidth="1"/>
    <col min="10" max="10" width="7.7109375" style="2" customWidth="1"/>
    <col min="11" max="11" width="7.28125" style="2" customWidth="1"/>
    <col min="12" max="12" width="8.140625" style="2" customWidth="1"/>
    <col min="13" max="13" width="7.57421875" style="2" customWidth="1"/>
    <col min="14" max="16" width="5.7109375" style="2" customWidth="1"/>
    <col min="17" max="17" width="4.140625" style="2" customWidth="1"/>
    <col min="18" max="18" width="10.8515625" style="2" customWidth="1"/>
    <col min="19" max="24" width="5.7109375" style="2" customWidth="1"/>
    <col min="25" max="25" width="8.7109375" style="2" customWidth="1"/>
    <col min="26" max="29" width="5.7109375" style="2" customWidth="1"/>
    <col min="30" max="30" width="9.57421875" style="2" customWidth="1"/>
    <col min="31" max="31" width="8.7109375" style="2" customWidth="1"/>
    <col min="32" max="32" width="6.7109375" style="2" customWidth="1"/>
    <col min="33" max="34" width="6.140625" style="2" customWidth="1"/>
    <col min="35" max="35" width="8.57421875" style="2" customWidth="1"/>
    <col min="36" max="36" width="8.28125" style="2" customWidth="1"/>
    <col min="37" max="37" width="6.7109375" style="2" customWidth="1"/>
    <col min="38" max="83" width="5.7109375" style="2" hidden="1" customWidth="1"/>
    <col min="84" max="103" width="30.7109375" style="2" hidden="1" customWidth="1"/>
    <col min="104" max="104" width="12.00390625" style="4" hidden="1" customWidth="1"/>
    <col min="105" max="105" width="14.28125" style="4" hidden="1" customWidth="1"/>
    <col min="106" max="107" width="30.7109375" style="2" hidden="1" customWidth="1"/>
    <col min="108" max="108" width="34.00390625" style="2" hidden="1" customWidth="1"/>
    <col min="109" max="109" width="8.421875" style="2" hidden="1" customWidth="1"/>
    <col min="110" max="110" width="30.7109375" style="2" hidden="1" customWidth="1"/>
    <col min="111" max="111" width="19.7109375" style="2" hidden="1" customWidth="1"/>
    <col min="112" max="112" width="14.28125" style="2" hidden="1" customWidth="1"/>
    <col min="113" max="113" width="9.421875" style="2" customWidth="1"/>
    <col min="114" max="147" width="30.7109375" style="2" customWidth="1"/>
    <col min="148" max="16384" width="5.7109375" style="2" customWidth="1"/>
  </cols>
  <sheetData>
    <row r="1" ht="19.5"/>
    <row r="2" spans="17:113" ht="22.5">
      <c r="Q2" s="5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7"/>
      <c r="DC2" s="57"/>
      <c r="DD2" s="57"/>
      <c r="DE2" s="57"/>
      <c r="DF2" s="57"/>
      <c r="DG2" s="57"/>
      <c r="DH2" s="57"/>
      <c r="DI2" s="59"/>
    </row>
    <row r="3" spans="17:113" ht="22.5">
      <c r="Q3" s="55"/>
      <c r="R3" s="60" t="s">
        <v>72</v>
      </c>
      <c r="S3" s="60"/>
      <c r="T3" s="61" t="s">
        <v>71</v>
      </c>
      <c r="U3" s="61"/>
      <c r="V3" s="62"/>
      <c r="W3" s="61" t="s">
        <v>70</v>
      </c>
      <c r="X3" s="61"/>
      <c r="Y3" s="61" t="s">
        <v>69</v>
      </c>
      <c r="Z3" s="61"/>
      <c r="AA3" s="61"/>
      <c r="AB3" s="61" t="s">
        <v>68</v>
      </c>
      <c r="AC3" s="61"/>
      <c r="AD3" s="61"/>
      <c r="AE3" s="61" t="s">
        <v>67</v>
      </c>
      <c r="AF3" s="61"/>
      <c r="AG3" s="62"/>
      <c r="AH3" s="63" t="s">
        <v>66</v>
      </c>
      <c r="AI3" s="63"/>
      <c r="AJ3" s="63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4"/>
      <c r="DA3" s="64"/>
      <c r="DB3" s="62"/>
      <c r="DC3" s="62"/>
      <c r="DD3" s="62"/>
      <c r="DE3" s="62"/>
      <c r="DF3" s="62"/>
      <c r="DG3" s="62"/>
      <c r="DH3" s="62"/>
      <c r="DI3" s="65"/>
    </row>
    <row r="4" spans="17:113" ht="22.5">
      <c r="Q4" s="55"/>
      <c r="R4" s="63" t="s">
        <v>65</v>
      </c>
      <c r="S4" s="62"/>
      <c r="T4" s="62"/>
      <c r="U4" s="62"/>
      <c r="V4" s="62"/>
      <c r="W4" s="61" t="s">
        <v>64</v>
      </c>
      <c r="X4" s="61"/>
      <c r="Y4" s="61"/>
      <c r="Z4" s="61"/>
      <c r="AA4" s="62"/>
      <c r="AB4" s="62"/>
      <c r="AC4" s="62"/>
      <c r="AD4" s="62"/>
      <c r="AE4" s="62"/>
      <c r="AF4" s="62"/>
      <c r="AG4" s="62"/>
      <c r="AH4" s="66"/>
      <c r="AI4" s="66"/>
      <c r="AJ4" s="66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4"/>
      <c r="DA4" s="64"/>
      <c r="DB4" s="62"/>
      <c r="DC4" s="62"/>
      <c r="DD4" s="62"/>
      <c r="DE4" s="62"/>
      <c r="DF4" s="62"/>
      <c r="DG4" s="62"/>
      <c r="DH4" s="62"/>
      <c r="DI4" s="65"/>
    </row>
    <row r="5" spans="17:113" ht="22.5">
      <c r="Q5" s="55"/>
      <c r="R5" s="66" t="s">
        <v>103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 t="s">
        <v>63</v>
      </c>
      <c r="AF5" s="66"/>
      <c r="AG5" s="66"/>
      <c r="AH5" s="66"/>
      <c r="AI5" s="63"/>
      <c r="AJ5" s="63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4"/>
      <c r="DA5" s="64"/>
      <c r="DB5" s="62"/>
      <c r="DC5" s="62"/>
      <c r="DD5" s="62"/>
      <c r="DE5" s="62"/>
      <c r="DF5" s="62"/>
      <c r="DG5" s="62"/>
      <c r="DH5" s="62"/>
      <c r="DI5" s="65"/>
    </row>
    <row r="6" spans="17:113" ht="22.5">
      <c r="Q6" s="55"/>
      <c r="R6" s="67" t="s">
        <v>61</v>
      </c>
      <c r="S6" s="67"/>
      <c r="T6" s="67"/>
      <c r="U6" s="67"/>
      <c r="V6" s="67"/>
      <c r="W6" s="68"/>
      <c r="X6" s="62"/>
      <c r="Y6" s="66" t="s">
        <v>62</v>
      </c>
      <c r="Z6" s="62"/>
      <c r="AA6" s="62"/>
      <c r="AB6" s="62"/>
      <c r="AC6" s="62"/>
      <c r="AD6" s="68"/>
      <c r="AE6" s="61" t="s">
        <v>60</v>
      </c>
      <c r="AF6" s="61"/>
      <c r="AG6" s="61"/>
      <c r="AH6" s="61"/>
      <c r="AI6" s="61"/>
      <c r="AJ6" s="61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4"/>
      <c r="DA6" s="64"/>
      <c r="DB6" s="62"/>
      <c r="DC6" s="62"/>
      <c r="DD6" s="62"/>
      <c r="DE6" s="62"/>
      <c r="DF6" s="62"/>
      <c r="DG6" s="62"/>
      <c r="DH6" s="62"/>
      <c r="DI6" s="65"/>
    </row>
    <row r="7" spans="17:113" ht="22.5">
      <c r="Q7" s="56"/>
      <c r="R7" s="69"/>
      <c r="S7" s="69"/>
      <c r="T7" s="69"/>
      <c r="U7" s="69"/>
      <c r="V7" s="69"/>
      <c r="W7" s="69"/>
      <c r="X7" s="70"/>
      <c r="Y7" s="70"/>
      <c r="Z7" s="70"/>
      <c r="AA7" s="70"/>
      <c r="AB7" s="70"/>
      <c r="AC7" s="70"/>
      <c r="AD7" s="69"/>
      <c r="AE7" s="69"/>
      <c r="AF7" s="71"/>
      <c r="AG7" s="69"/>
      <c r="AH7" s="71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2"/>
      <c r="DA7" s="72"/>
      <c r="DB7" s="71"/>
      <c r="DC7" s="71"/>
      <c r="DD7" s="71"/>
      <c r="DE7" s="71"/>
      <c r="DF7" s="71"/>
      <c r="DG7" s="71"/>
      <c r="DH7" s="71"/>
      <c r="DI7" s="73"/>
    </row>
    <row r="8" spans="18:37" ht="19.5">
      <c r="R8" s="6"/>
      <c r="S8" s="6"/>
      <c r="T8" s="6"/>
      <c r="U8" s="6"/>
      <c r="V8" s="6"/>
      <c r="W8" s="6"/>
      <c r="X8" s="7"/>
      <c r="Y8" s="7"/>
      <c r="Z8" s="7"/>
      <c r="AA8" s="7"/>
      <c r="AB8" s="7"/>
      <c r="AC8" s="7"/>
      <c r="AD8" s="6"/>
      <c r="AE8" s="6"/>
      <c r="AF8" s="5"/>
      <c r="AG8" s="6"/>
      <c r="AH8" s="5"/>
      <c r="AI8" s="7"/>
      <c r="AJ8" s="5"/>
      <c r="AK8" s="5"/>
    </row>
    <row r="10" spans="5:112" ht="15" customHeight="1">
      <c r="E10" s="8" t="s">
        <v>8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9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0"/>
      <c r="AN10" s="11" t="s">
        <v>9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CF10" s="12" t="str">
        <f>AN13</f>
        <v>AUSTRALIE</v>
      </c>
      <c r="CG10" s="12" t="str">
        <f>AN14</f>
        <v>ANGLETERRE</v>
      </c>
      <c r="CH10" s="12" t="str">
        <f>AN15</f>
        <v>PAYS DE GALLES</v>
      </c>
      <c r="CI10" s="12" t="str">
        <f>AN16</f>
        <v>FIDJI</v>
      </c>
      <c r="CJ10" s="12" t="str">
        <f>AN17</f>
        <v>URUGUAY</v>
      </c>
      <c r="CK10" s="13" t="str">
        <f aca="true" t="shared" si="0" ref="CK10:CY10">CF10</f>
        <v>AUSTRALIE</v>
      </c>
      <c r="CL10" s="13" t="str">
        <f t="shared" si="0"/>
        <v>ANGLETERRE</v>
      </c>
      <c r="CM10" s="13" t="str">
        <f t="shared" si="0"/>
        <v>PAYS DE GALLES</v>
      </c>
      <c r="CN10" s="13" t="str">
        <f t="shared" si="0"/>
        <v>FIDJI</v>
      </c>
      <c r="CO10" s="13" t="str">
        <f t="shared" si="0"/>
        <v>URUGUAY</v>
      </c>
      <c r="CP10" s="14" t="str">
        <f t="shared" si="0"/>
        <v>AUSTRALIE</v>
      </c>
      <c r="CQ10" s="14" t="str">
        <f t="shared" si="0"/>
        <v>ANGLETERRE</v>
      </c>
      <c r="CR10" s="14" t="str">
        <f t="shared" si="0"/>
        <v>PAYS DE GALLES</v>
      </c>
      <c r="CS10" s="14" t="str">
        <f t="shared" si="0"/>
        <v>FIDJI</v>
      </c>
      <c r="CT10" s="14" t="str">
        <f t="shared" si="0"/>
        <v>URUGUAY</v>
      </c>
      <c r="CU10" s="15" t="str">
        <f t="shared" si="0"/>
        <v>AUSTRALIE</v>
      </c>
      <c r="CV10" s="15" t="str">
        <f t="shared" si="0"/>
        <v>ANGLETERRE</v>
      </c>
      <c r="CW10" s="15" t="str">
        <f t="shared" si="0"/>
        <v>PAYS DE GALLES</v>
      </c>
      <c r="CX10" s="15" t="str">
        <f t="shared" si="0"/>
        <v>FIDJI</v>
      </c>
      <c r="CY10" s="15" t="str">
        <f t="shared" si="0"/>
        <v>URUGUAY</v>
      </c>
      <c r="CZ10" s="16"/>
      <c r="DA10" s="16" t="s">
        <v>1</v>
      </c>
      <c r="DB10" s="2" t="s">
        <v>0</v>
      </c>
      <c r="DC10" s="2" t="s">
        <v>24</v>
      </c>
      <c r="DD10" s="2" t="s">
        <v>24</v>
      </c>
      <c r="DF10" s="2" t="s">
        <v>0</v>
      </c>
      <c r="DG10" s="2" t="s">
        <v>24</v>
      </c>
      <c r="DH10" s="2" t="s">
        <v>1</v>
      </c>
    </row>
    <row r="11" spans="5:112" ht="19.5"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CF11" s="12">
        <f>IF(AS13=1,10000000)</f>
        <v>10000000</v>
      </c>
      <c r="CG11" s="12">
        <f>IF(AS14=1,10000000)</f>
        <v>10000000</v>
      </c>
      <c r="CH11" s="12">
        <f>IF(AS15=1,10000000)</f>
        <v>10000000</v>
      </c>
      <c r="CI11" s="12">
        <f>IF(AS16=1,10000000)</f>
        <v>10000000</v>
      </c>
      <c r="CJ11" s="12">
        <f>IF(AS17=1,10000000)</f>
        <v>10000000</v>
      </c>
      <c r="CK11" s="13" t="b">
        <f>IF(AS13=2,8000000)</f>
        <v>0</v>
      </c>
      <c r="CL11" s="13" t="b">
        <f>IF(AS14=2,8000000)</f>
        <v>0</v>
      </c>
      <c r="CM11" s="13" t="b">
        <f>IF(AS15=2,8000000)</f>
        <v>0</v>
      </c>
      <c r="CN11" s="13" t="b">
        <f>IF(AS16=2,8000000)</f>
        <v>0</v>
      </c>
      <c r="CO11" s="13" t="b">
        <f>IF(AS17=2,8000000)</f>
        <v>0</v>
      </c>
      <c r="CP11" s="14" t="b">
        <f>IF(AS13=3,6000000)</f>
        <v>0</v>
      </c>
      <c r="CQ11" s="14" t="b">
        <f>IF(AS14=3,6000000)</f>
        <v>0</v>
      </c>
      <c r="CR11" s="14" t="b">
        <f>IF(AS15=3,6000000)</f>
        <v>0</v>
      </c>
      <c r="CS11" s="14" t="b">
        <f>IF(AS16=3,6000000)</f>
        <v>0</v>
      </c>
      <c r="CT11" s="14" t="b">
        <f>IF(AS17=3,6000000)</f>
        <v>0</v>
      </c>
      <c r="CU11" s="15" t="b">
        <f>IF(AS13=4,4000000)</f>
        <v>0</v>
      </c>
      <c r="CV11" s="15" t="b">
        <f>IF(AS14=4,4000000)</f>
        <v>0</v>
      </c>
      <c r="CW11" s="15" t="b">
        <f>IF(AS15=4,4000000)</f>
        <v>0</v>
      </c>
      <c r="CX11" s="15" t="b">
        <f>IF(AS16=4,4000000)</f>
        <v>0</v>
      </c>
      <c r="CY11" s="15" t="b">
        <f>IF(AS17=4,4000000)</f>
        <v>0</v>
      </c>
      <c r="CZ11" s="16">
        <v>1</v>
      </c>
      <c r="DA11" s="16">
        <f>RANK(DD11,DD11:DD15)</f>
        <v>1</v>
      </c>
      <c r="DB11" s="2" t="str">
        <f>CU10</f>
        <v>AUSTRALIE</v>
      </c>
      <c r="DC11" s="2">
        <f>SUM(CF16,CK16,CP16,CU16)</f>
        <v>10000000</v>
      </c>
      <c r="DD11" s="2">
        <f>DC11+0.0000005</f>
        <v>10000000.0000005</v>
      </c>
      <c r="DF11" s="2" t="str">
        <f>VLOOKUP(CZ11,DA11:DB15,2,0)</f>
        <v>AUSTRALIE</v>
      </c>
      <c r="DG11" s="2">
        <f>VLOOKUP(DF11,DB11:DC15,2,0)</f>
        <v>10000000</v>
      </c>
      <c r="DH11" s="2">
        <f>RANK(DG11,DG11:DG15)</f>
        <v>1</v>
      </c>
    </row>
    <row r="12" spans="5:112" ht="19.5">
      <c r="E12" s="20" t="s">
        <v>0</v>
      </c>
      <c r="F12" s="20"/>
      <c r="G12" s="20"/>
      <c r="H12" s="20"/>
      <c r="I12" s="20"/>
      <c r="J12" s="21" t="s">
        <v>48</v>
      </c>
      <c r="K12" s="22" t="s">
        <v>51</v>
      </c>
      <c r="L12" s="21" t="s">
        <v>48</v>
      </c>
      <c r="M12" s="22" t="s">
        <v>51</v>
      </c>
      <c r="N12" s="20" t="s">
        <v>0</v>
      </c>
      <c r="O12" s="20"/>
      <c r="P12" s="20"/>
      <c r="Q12" s="20"/>
      <c r="R12" s="20"/>
      <c r="S12" s="23" t="s">
        <v>0</v>
      </c>
      <c r="T12" s="20"/>
      <c r="U12" s="20"/>
      <c r="V12" s="20"/>
      <c r="W12" s="20"/>
      <c r="X12" s="21" t="s">
        <v>1</v>
      </c>
      <c r="Y12" s="21" t="s">
        <v>75</v>
      </c>
      <c r="Z12" s="21" t="s">
        <v>3</v>
      </c>
      <c r="AA12" s="21" t="s">
        <v>4</v>
      </c>
      <c r="AB12" s="21" t="s">
        <v>5</v>
      </c>
      <c r="AC12" s="21" t="s">
        <v>6</v>
      </c>
      <c r="AD12" s="21" t="s">
        <v>49</v>
      </c>
      <c r="AE12" s="21" t="s">
        <v>50</v>
      </c>
      <c r="AF12" s="21" t="s">
        <v>7</v>
      </c>
      <c r="AG12" s="22" t="s">
        <v>54</v>
      </c>
      <c r="AH12" s="22" t="s">
        <v>55</v>
      </c>
      <c r="AI12" s="22" t="s">
        <v>52</v>
      </c>
      <c r="AJ12" s="22" t="s">
        <v>53</v>
      </c>
      <c r="AK12" s="21" t="s">
        <v>7</v>
      </c>
      <c r="AN12" s="11" t="s">
        <v>0</v>
      </c>
      <c r="AO12" s="11"/>
      <c r="AP12" s="11"/>
      <c r="AQ12" s="11"/>
      <c r="AR12" s="11"/>
      <c r="AS12" s="13" t="s">
        <v>1</v>
      </c>
      <c r="AT12" s="13" t="s">
        <v>48</v>
      </c>
      <c r="AU12" s="13" t="s">
        <v>3</v>
      </c>
      <c r="AV12" s="13" t="s">
        <v>4</v>
      </c>
      <c r="AW12" s="13" t="s">
        <v>5</v>
      </c>
      <c r="AX12" s="13" t="s">
        <v>6</v>
      </c>
      <c r="AY12" s="13" t="s">
        <v>49</v>
      </c>
      <c r="AZ12" s="13" t="s">
        <v>50</v>
      </c>
      <c r="BA12" s="13" t="s">
        <v>7</v>
      </c>
      <c r="BB12" s="6" t="s">
        <v>54</v>
      </c>
      <c r="BC12" s="6" t="s">
        <v>55</v>
      </c>
      <c r="BD12" s="6" t="s">
        <v>52</v>
      </c>
      <c r="BE12" s="6" t="s">
        <v>53</v>
      </c>
      <c r="BF12" s="13" t="s">
        <v>7</v>
      </c>
      <c r="BG12" s="2" t="s">
        <v>48</v>
      </c>
      <c r="BH12" s="2" t="s">
        <v>48</v>
      </c>
      <c r="BI12" s="2" t="s">
        <v>11</v>
      </c>
      <c r="BJ12" s="2" t="s">
        <v>11</v>
      </c>
      <c r="BK12" s="2" t="s">
        <v>12</v>
      </c>
      <c r="BL12" s="2" t="s">
        <v>12</v>
      </c>
      <c r="BM12" s="2" t="s">
        <v>13</v>
      </c>
      <c r="BN12" s="2" t="s">
        <v>14</v>
      </c>
      <c r="BO12" s="2" t="s">
        <v>15</v>
      </c>
      <c r="BP12" s="2" t="s">
        <v>15</v>
      </c>
      <c r="BQ12" s="2" t="s">
        <v>16</v>
      </c>
      <c r="BR12" s="2" t="s">
        <v>16</v>
      </c>
      <c r="BS12" s="2" t="s">
        <v>17</v>
      </c>
      <c r="BT12" s="2" t="s">
        <v>17</v>
      </c>
      <c r="BU12" s="2" t="s">
        <v>18</v>
      </c>
      <c r="BV12" s="2" t="s">
        <v>18</v>
      </c>
      <c r="BW12" s="2" t="s">
        <v>19</v>
      </c>
      <c r="BX12" s="2" t="s">
        <v>19</v>
      </c>
      <c r="BY12" s="2" t="s">
        <v>20</v>
      </c>
      <c r="BZ12" s="2" t="s">
        <v>20</v>
      </c>
      <c r="CA12" s="6" t="s">
        <v>52</v>
      </c>
      <c r="CB12" s="6" t="s">
        <v>52</v>
      </c>
      <c r="CC12" s="6" t="s">
        <v>53</v>
      </c>
      <c r="CD12" s="6" t="s">
        <v>53</v>
      </c>
      <c r="CF12" s="12">
        <f>IF(AS13=1,IF(AS14=1,SUM(BN19-BM19)*10000+(BA13)/1000+(BF13)/10000+(AY13)/100000+(BD13)/1000000))</f>
        <v>0</v>
      </c>
      <c r="CG12" s="12">
        <f>IF(AS14=1,IF(AS13=1,SUM(BM19-BN19)*10000+(BA14)/1000+(BF14)/10000+(AY14)/100000+(BD14)/1000000))</f>
        <v>0</v>
      </c>
      <c r="CH12" s="12">
        <f>IF(AS15=1,IF(AS13=1,SUM(BN21-BM21)*10000+(BA15)/1000+(BF15)/10000+(AY15)/100000+(BD15)/1000000))</f>
        <v>0</v>
      </c>
      <c r="CI12" s="12">
        <f>IF(AS16=1,IF(AS13=1,SUM(BN15-BM15)*10000+(BA16)/1000+(BF16)/10000+(AY16)/100000+(BD16)/1000000))</f>
        <v>0</v>
      </c>
      <c r="CJ12" s="12">
        <f>IF(AS17=1,IF(AS13=1,SUM(BN17-BM17)*10000+(BA17)/1000+(BF17)/10000+(AY17)/100000+(BD17)/1000000))</f>
        <v>0</v>
      </c>
      <c r="CK12" s="13" t="b">
        <f>IF(AS13=2,IF(AS14=2,SUM(BN19-BM19)*10000+(BA13)/1000+(BF13)/10000+(AY13)/100000+(BD13)/1000000))</f>
        <v>0</v>
      </c>
      <c r="CL12" s="13" t="b">
        <f>IF(AS14=2,IF(AS13=2,SUM(BM19-BN19)*10000+(BA14)/1000+(BF14)/10000+(AY14)/100000+(BD14)/1000000))</f>
        <v>0</v>
      </c>
      <c r="CM12" s="13" t="b">
        <f>IF(AS15=2,IF(AS13=2,SUM(BN21-BM21)*10000+(BA15)/1000+(BF15)/10000+(AY15)/100000+(BD15)/1000000))</f>
        <v>0</v>
      </c>
      <c r="CN12" s="13" t="b">
        <f>IF(AS16=2,IF(AS13=2,SUM(BN15-BM15)*10000+(BA16)/1000+(BF16)/10000+(AY16)/100000+(BD16)/1000000))</f>
        <v>0</v>
      </c>
      <c r="CO12" s="13" t="b">
        <f>IF(AS17=2,IF(AS13=2,SUM(BN17-BM17)*10000+(BA17)/1000+(BF17)/10000+(AY17)/100000+(BD17)/1000000))</f>
        <v>0</v>
      </c>
      <c r="CP12" s="14" t="b">
        <f>IF(AS13=3,IF(AS14=3,SUM(BN19-BM19)*10000+(BA13)/1000+(BF13)/10000+(AY13)/100000+(BD13)/1000000))</f>
        <v>0</v>
      </c>
      <c r="CQ12" s="14" t="b">
        <f>IF(AS14=3,IF(AS13=3,SUM(BM19-BN19)*10000+(BA14)/1000+(BF14)/10000+(AY14)/100000+(BD14)/1000000))</f>
        <v>0</v>
      </c>
      <c r="CR12" s="14" t="b">
        <f>IF(AS15=3,IF(AS13=3,SUM(BN21-BM21)*10000+(BA15)/1000+(BF15)/10000+(AY15)/100000+(BD15)/1000000))</f>
        <v>0</v>
      </c>
      <c r="CS12" s="14" t="b">
        <f>IF(AS16=3,IF(AS13=3,SUM(BN15-BM15)*10000+(BA16)/1000+(BF16)/10000+(AY16)/100000+(BD16)/1000000))</f>
        <v>0</v>
      </c>
      <c r="CT12" s="14" t="b">
        <f>IF(AS17=3,IF(AS13=3,SUM(BN17-BM17)*10000+(BA17)/1000+(BF17)/10000+(AY17)/100000+(BD17)/1000000))</f>
        <v>0</v>
      </c>
      <c r="CU12" s="15" t="b">
        <f>IF(AS13=4,IF(AS14=4,SUM(BN19-BM19)*10000+(BA13)/1000+(BF13)/10000+(AY13)/100000+(BD13)/1000000))</f>
        <v>0</v>
      </c>
      <c r="CV12" s="15" t="b">
        <f>IF(AS14=4,IF(AS13=4,SUM(BM19-BN19)*10000+(BA14)/1000+(BF14)/10000+(AY14)/100000+(BD14)/1000000))</f>
        <v>0</v>
      </c>
      <c r="CW12" s="15" t="b">
        <f>IF(AS15=4,IF(AS13=4,SUM(BN21-BM21)*10000+(BA15)/1000+(BF15)/10000+(AY15)/100000+(BD15)/1000000))</f>
        <v>0</v>
      </c>
      <c r="CX12" s="15" t="b">
        <f>IF(AS16=4,IF(AS13=4,SUM(BN15-BM15)*10000+(BA16)/1000+(BF16)/10000+(AY16)/100000+(BD16)/1000000))</f>
        <v>0</v>
      </c>
      <c r="CY12" s="15" t="b">
        <f>IF(AS17=4,IF(AS13=4,SUM(BN17-BM17)*10000+(BA17)/1000+(BF17)/10000+(AY17)/100000+(BD17)/1000000))</f>
        <v>0</v>
      </c>
      <c r="CZ12" s="16">
        <v>2</v>
      </c>
      <c r="DA12" s="16">
        <f>RANK(DD12,DD11:DD15)</f>
        <v>2</v>
      </c>
      <c r="DB12" s="2" t="str">
        <f>CV10</f>
        <v>ANGLETERRE</v>
      </c>
      <c r="DC12" s="2">
        <f>SUM(CG16,CL16,CQ16,CV16)</f>
        <v>10000000</v>
      </c>
      <c r="DD12" s="2">
        <f>DC12+0.0000004</f>
        <v>10000000.0000004</v>
      </c>
      <c r="DF12" s="2" t="str">
        <f>VLOOKUP(CZ12,DA11:DB15,2,0)</f>
        <v>ANGLETERRE</v>
      </c>
      <c r="DG12" s="2">
        <f>VLOOKUP(DF12,DB11:DC15,2,0)</f>
        <v>10000000</v>
      </c>
      <c r="DH12" s="2">
        <f>RANK(DG12,DG11:DG15)</f>
        <v>1</v>
      </c>
    </row>
    <row r="13" spans="5:112" ht="22.5">
      <c r="E13" s="74" t="s">
        <v>74</v>
      </c>
      <c r="F13" s="75"/>
      <c r="G13" s="75"/>
      <c r="H13" s="75"/>
      <c r="I13" s="76"/>
      <c r="J13" s="77"/>
      <c r="K13" s="78"/>
      <c r="L13" s="77"/>
      <c r="M13" s="78"/>
      <c r="N13" s="79" t="s">
        <v>79</v>
      </c>
      <c r="O13" s="79"/>
      <c r="P13" s="79"/>
      <c r="Q13" s="79"/>
      <c r="R13" s="79"/>
      <c r="S13" s="80" t="s">
        <v>79</v>
      </c>
      <c r="T13" s="81"/>
      <c r="U13" s="81"/>
      <c r="V13" s="81"/>
      <c r="W13" s="81"/>
      <c r="X13" s="24"/>
      <c r="Y13" s="25"/>
      <c r="Z13" s="26"/>
      <c r="AA13" s="26"/>
      <c r="AB13" s="26"/>
      <c r="AC13" s="26"/>
      <c r="AD13" s="26"/>
      <c r="AE13" s="26"/>
      <c r="AF13" s="26"/>
      <c r="AG13" s="27"/>
      <c r="AH13" s="27"/>
      <c r="AI13" s="28"/>
      <c r="AJ13" s="28"/>
      <c r="AK13" s="28"/>
      <c r="AN13" s="11" t="s">
        <v>21</v>
      </c>
      <c r="AO13" s="11"/>
      <c r="AP13" s="11"/>
      <c r="AQ13" s="11"/>
      <c r="AR13" s="11"/>
      <c r="AS13" s="13">
        <f>RANK(AT13,AT13:AT17)</f>
        <v>1</v>
      </c>
      <c r="AT13" s="13">
        <f>SUMPRODUCT((E13:I22=AN13)*(BM13:BM22))+SUMPRODUCT((N13:R22=AN13)*(BN13:BN22))</f>
        <v>0</v>
      </c>
      <c r="AU13" s="13">
        <f>SUMPRODUCT((E13:I22=AN13)*(BO13:BO22))+SUMPRODUCT((N13:R22=AN13)*(BP13:BP22))</f>
        <v>0</v>
      </c>
      <c r="AV13" s="13">
        <f>SUMPRODUCT((E13:I22=AN13)*(BQ13:BQ22))+SUMPRODUCT((N13:R22=AN13)*(BR13:BR22))</f>
        <v>0</v>
      </c>
      <c r="AW13" s="13">
        <f>SUMPRODUCT((E13:I22=AN13)*(BS13:BS22))+SUMPRODUCT((N13:R22=AN13)*(BT13:BT22))</f>
        <v>0</v>
      </c>
      <c r="AX13" s="13">
        <f>SUMPRODUCT((E13:I22=AN13)*(BU13:BU22))+SUMPRODUCT((N13:R22=AN13)*(BV13:BV22))</f>
        <v>0</v>
      </c>
      <c r="AY13" s="13">
        <f>SUMPRODUCT((E13:I22=AN13)*(BW13:BW22))+SUMPRODUCT((N13:R22=AN13)*(BX13:BX22))</f>
        <v>0</v>
      </c>
      <c r="AZ13" s="13">
        <f>SUMPRODUCT((E13:I22=AN13)*(BY13:BY22))+SUMPRODUCT((N13:R22=AN13)*(BZ13:BZ22))</f>
        <v>0</v>
      </c>
      <c r="BA13" s="13">
        <f>AY13-AZ13</f>
        <v>0</v>
      </c>
      <c r="BB13" s="13">
        <f>SUMPRODUCT((E13:I22=AN13)*(BI13:BI22))+SUMPRODUCT((N13:R22=AN13)*(BJ13:BJ22))</f>
        <v>0</v>
      </c>
      <c r="BC13" s="13">
        <f>SUMPRODUCT((E13:I22=AN13)*(BK13:BK22))+SUMPRODUCT((N13:R22=AN13)*(BL13:BL22))</f>
        <v>0</v>
      </c>
      <c r="BD13" s="13">
        <f>SUMPRODUCT((E13:I22=AN13)*(CA13:CA22))+SUMPRODUCT((N13:R22=AN13)*(CB13:CB22))</f>
        <v>0</v>
      </c>
      <c r="BE13" s="13">
        <f>SUMPRODUCT((E13:I22=AN13)*(CC13:CC22))+SUMPRODUCT((N13:R22=AN13)*(CD13:CD22))</f>
        <v>0</v>
      </c>
      <c r="BF13" s="13">
        <f>BD13-BE13</f>
        <v>0</v>
      </c>
      <c r="BG13" s="2">
        <f aca="true" t="shared" si="1" ref="BG13:BG22">IF(J13="",0,IF(J13&gt;L13,4,IF(J13=L13,2,IF(J13&lt;L13,0))))</f>
        <v>0</v>
      </c>
      <c r="BH13" s="2">
        <f aca="true" t="shared" si="2" ref="BH13:BH22">IF(L13="",0,IF(L13&gt;J13,4,IF(L13=J13,2,IF(L13&lt;J13,0))))</f>
        <v>0</v>
      </c>
      <c r="BI13" s="2" t="b">
        <f aca="true" t="shared" si="3" ref="BI13:BI22">IF(K13&lt;&gt;"",IF(K13&gt;=4,1))</f>
        <v>0</v>
      </c>
      <c r="BJ13" s="2" t="b">
        <f aca="true" t="shared" si="4" ref="BJ13:BJ22">IF(M13&lt;&gt;"",IF(M13&gt;=4,1))</f>
        <v>0</v>
      </c>
      <c r="BK13" s="2" t="b">
        <f aca="true" t="shared" si="5" ref="BK13:BK22">IF(J13&lt;L13,IF(SUM(L13-J13)&lt;=7,1))</f>
        <v>0</v>
      </c>
      <c r="BL13" s="2" t="b">
        <f aca="true" t="shared" si="6" ref="BL13:BL22">IF(L13&lt;J13,IF(SUM(J13-L13)&lt;=7,1))</f>
        <v>0</v>
      </c>
      <c r="BM13" s="2">
        <f>SUM(BG13,BI13,BK13)</f>
        <v>0</v>
      </c>
      <c r="BN13" s="2">
        <f>SUM(BH13,BJ13,BL13)</f>
        <v>0</v>
      </c>
      <c r="BO13" s="2">
        <f aca="true" t="shared" si="7" ref="BO13:BO22">IF(J13="",0,1)</f>
        <v>0</v>
      </c>
      <c r="BP13" s="2">
        <f aca="true" t="shared" si="8" ref="BP13:BP22">IF(L13="",0,1)</f>
        <v>0</v>
      </c>
      <c r="BQ13" s="2" t="b">
        <f aca="true" t="shared" si="9" ref="BQ13:BQ22">IF(J13&lt;&gt;"",IF(J13&gt;L13,1))</f>
        <v>0</v>
      </c>
      <c r="BR13" s="2" t="b">
        <f aca="true" t="shared" si="10" ref="BR13:BR22">IF(L13&lt;&gt;"",IF(L13&gt;J13,1))</f>
        <v>0</v>
      </c>
      <c r="BS13" s="2" t="b">
        <f aca="true" t="shared" si="11" ref="BS13:BS22">IF(J13&lt;&gt;"",IF(J13=L13,1))</f>
        <v>0</v>
      </c>
      <c r="BT13" s="2" t="b">
        <f aca="true" t="shared" si="12" ref="BT13:BT22">IF(L13&lt;&gt;"",IF(L13=J13,1))</f>
        <v>0</v>
      </c>
      <c r="BU13" s="2" t="b">
        <f aca="true" t="shared" si="13" ref="BU13:BU22">IF(J13&lt;&gt;"",IF(J13&lt;L13,1))</f>
        <v>0</v>
      </c>
      <c r="BV13" s="2" t="b">
        <f aca="true" t="shared" si="14" ref="BV13:BV22">IF(L13&lt;&gt;"",IF(L13&lt;J13,1))</f>
        <v>0</v>
      </c>
      <c r="BW13" s="2">
        <f aca="true" t="shared" si="15" ref="BW13:BW22">J13</f>
        <v>0</v>
      </c>
      <c r="BX13" s="2">
        <f aca="true" t="shared" si="16" ref="BX13:BX22">L13</f>
        <v>0</v>
      </c>
      <c r="BY13" s="2">
        <f aca="true" t="shared" si="17" ref="BY13:BY22">L13</f>
        <v>0</v>
      </c>
      <c r="BZ13" s="2">
        <f aca="true" t="shared" si="18" ref="BZ13:BZ22">J13</f>
        <v>0</v>
      </c>
      <c r="CA13" s="2">
        <f aca="true" t="shared" si="19" ref="CA13:CA22">K13</f>
        <v>0</v>
      </c>
      <c r="CB13" s="2">
        <f aca="true" t="shared" si="20" ref="CB13:CB22">M13</f>
        <v>0</v>
      </c>
      <c r="CC13" s="2">
        <f aca="true" t="shared" si="21" ref="CC13:CC22">M13</f>
        <v>0</v>
      </c>
      <c r="CD13" s="2">
        <f aca="true" t="shared" si="22" ref="CD13:CD22">K13</f>
        <v>0</v>
      </c>
      <c r="CF13" s="12">
        <f>IF(AS13=1,IF(AS15=1,SUM(BM21-BN21)*10000+(BA13)/1000+(BF13)/10000+(AY13)/100000+(BD13)/1000000))</f>
        <v>0</v>
      </c>
      <c r="CG13" s="12">
        <f>IF(AS14=1,IF(AS15=1,SUM(BM16-BN16)*10000+(BA14)/1000+(BF14)/10000+(AY14)/100000+(BD14)/1000000))</f>
        <v>0</v>
      </c>
      <c r="CH13" s="12">
        <f>IF(AS15=1,IF(AS14=1,SUM(BN16-BM16)*10000+(BA15)/1000+(BF15)/10000+(AY15)/100000+(BD15)/1000000))</f>
        <v>0</v>
      </c>
      <c r="CI13" s="12">
        <f>IF(AS16=1,IF(AS14=1,SUM(BN13-BM13)*10000+(BA16)/1000+(BF16)/10000+(AY16)/100000+(BD16)/1000000))</f>
        <v>0</v>
      </c>
      <c r="CJ13" s="12">
        <f>IF(AS17=1,IF(AS14=1,SUM(BN22-BM22)*10000+(BA17)/1000+(BF17)/10000+(AY17)/100000+(BD17)/1000000))</f>
        <v>0</v>
      </c>
      <c r="CK13" s="13" t="b">
        <f>IF(AS13=2,IF(AS15=2,SUM(BM21-BN21)*10000+(BA13)/1000+(BF13)/10000+(AY13)/100000+(BD13)/1000000))</f>
        <v>0</v>
      </c>
      <c r="CL13" s="13" t="b">
        <f>IF(AS14=2,IF(AS15=2,SUM(BM16-BN16)*10000+(BA14)/1000+(BF14)/10000+(AY14)/100000+(BD14)/1000000))</f>
        <v>0</v>
      </c>
      <c r="CM13" s="13" t="b">
        <f>IF(AS15=2,IF(AS14=2,SUM(BN16-BM16)*10000+(BA15)/1000+(BF15)/10000+(AY15)/100000+(BD15)/1000000))</f>
        <v>0</v>
      </c>
      <c r="CN13" s="13" t="b">
        <f>IF(AS16=2,IF(AS14=2,SUM(BN13-BM13)*10000+(BA16)/1000+(BF16)/10000+(AY16)/100000+(BD16)/1000000))</f>
        <v>0</v>
      </c>
      <c r="CO13" s="13" t="b">
        <f>IF(AS17=2,IF(AS14=2,SUM(BN22-BM22)*10000+(BA17)/1000+(BF17)/10000+(AY17)/100000+(BD17)/1000000))</f>
        <v>0</v>
      </c>
      <c r="CP13" s="14" t="b">
        <f>IF(AS13=3,IF(AS15=3,SUM(BM21-BN21)*10000+(BA13)/1000+(BF13)/10000+(AY13)/100000+(BD13)/1000000))</f>
        <v>0</v>
      </c>
      <c r="CQ13" s="14" t="b">
        <f>IF(AS14=3,IF(AS15=3,SUM(BM16-BN16)*10000+(BA14)/1000+(BF14)/10000+(AY14)/100000+(BD14)/1000000))</f>
        <v>0</v>
      </c>
      <c r="CR13" s="14" t="b">
        <f>IF(AS15=3,IF(AS14=3,SUM(BN16-BM16)*10000+(BA15)/1000+(BF15)/10000+(AY15)/100000+(BD15)/1000000))</f>
        <v>0</v>
      </c>
      <c r="CS13" s="14" t="b">
        <f>IF(AS16=3,IF(AS14=3,SUM(BN13-BM13)*10000+(BA16)/1000+(BF16)/10000+(AY16)/100000+(BD16)/1000000))</f>
        <v>0</v>
      </c>
      <c r="CT13" s="14" t="b">
        <f>IF(AS17=3,IF(AS14=3,SUM(BN22-BM22)*10000+(BA17)/1000+(BF17)/10000+(AY17)/100000+(BD17)/1000000))</f>
        <v>0</v>
      </c>
      <c r="CU13" s="15" t="b">
        <f>IF(AS13=4,IF(AS15=4,SUM(BM21-BN21)*10000+(BA13)/1000+(BF13)/10000+(AY13)/100000+(BD13)/1000000))</f>
        <v>0</v>
      </c>
      <c r="CV13" s="15" t="b">
        <f>IF(AS14=4,IF(AS15=4,SUM(BM16-BN16)*10000+(BA14)/1000+(BF14)/10000+(AY14)/100000+(BD14)/1000000))</f>
        <v>0</v>
      </c>
      <c r="CW13" s="15" t="b">
        <f>IF(AS15=4,IF(AS14=4,SUM(BN16-BM16)*10000+(BA15)/1000+(BF15)/10000+(AY15)/100000+(BD15)/1000000))</f>
        <v>0</v>
      </c>
      <c r="CX13" s="15" t="b">
        <f>IF(AS16=4,IF(AS14=4,SUM(BN13-BM13)*10000+(BA16)/1000+(BF16)/10000+(AY16)/100000+(BD16)/1000000))</f>
        <v>0</v>
      </c>
      <c r="CY13" s="15" t="b">
        <f>IF(AS17=4,IF(AS14=4,SUM(BN22-BM22)*10000+(BA17)/1000+(BF17)/10000+(AY17)/100000+(BD17)/1000000))</f>
        <v>0</v>
      </c>
      <c r="CZ13" s="16">
        <v>3</v>
      </c>
      <c r="DA13" s="16">
        <f>RANK(DD13,DD11:DD15)</f>
        <v>3</v>
      </c>
      <c r="DB13" s="2" t="str">
        <f>CW10</f>
        <v>PAYS DE GALLES</v>
      </c>
      <c r="DC13" s="2">
        <f>SUM(CH16,CM16,CR16,CW16)</f>
        <v>10000000</v>
      </c>
      <c r="DD13" s="2">
        <f>DC13+0.0000003</f>
        <v>10000000.0000003</v>
      </c>
      <c r="DF13" s="2" t="str">
        <f>VLOOKUP(CZ13,DA11:DB15,2,0)</f>
        <v>PAYS DE GALLES</v>
      </c>
      <c r="DG13" s="2">
        <f>VLOOKUP(DF13,DB11:DC15,2,0)</f>
        <v>10000000</v>
      </c>
      <c r="DH13" s="2">
        <f>RANK(DG13,DG11:DG15)</f>
        <v>1</v>
      </c>
    </row>
    <row r="14" spans="5:112" ht="22.5">
      <c r="E14" s="74" t="s">
        <v>77</v>
      </c>
      <c r="F14" s="75"/>
      <c r="G14" s="75"/>
      <c r="H14" s="75"/>
      <c r="I14" s="76"/>
      <c r="J14" s="77"/>
      <c r="K14" s="78"/>
      <c r="L14" s="77"/>
      <c r="M14" s="78"/>
      <c r="N14" s="79" t="s">
        <v>81</v>
      </c>
      <c r="O14" s="79"/>
      <c r="P14" s="79"/>
      <c r="Q14" s="79"/>
      <c r="R14" s="79"/>
      <c r="S14" s="81" t="s">
        <v>74</v>
      </c>
      <c r="T14" s="81"/>
      <c r="U14" s="81"/>
      <c r="V14" s="81"/>
      <c r="W14" s="81"/>
      <c r="X14" s="24"/>
      <c r="Y14" s="25"/>
      <c r="Z14" s="26"/>
      <c r="AA14" s="26"/>
      <c r="AB14" s="26"/>
      <c r="AC14" s="26"/>
      <c r="AD14" s="26"/>
      <c r="AE14" s="26"/>
      <c r="AF14" s="26"/>
      <c r="AG14" s="27"/>
      <c r="AH14" s="27"/>
      <c r="AI14" s="28"/>
      <c r="AJ14" s="28"/>
      <c r="AK14" s="28"/>
      <c r="AN14" s="11" t="s">
        <v>22</v>
      </c>
      <c r="AO14" s="11"/>
      <c r="AP14" s="11"/>
      <c r="AQ14" s="11"/>
      <c r="AR14" s="11"/>
      <c r="AS14" s="13">
        <f>RANK(AT14,AT13:AT17)</f>
        <v>1</v>
      </c>
      <c r="AT14" s="13">
        <f>SUMPRODUCT((E13:I22=AN14)*(BM13:BM22))+SUMPRODUCT((N13:R22=AN14)*(BN13:BN22))</f>
        <v>0</v>
      </c>
      <c r="AU14" s="13">
        <f>SUMPRODUCT((E13:I22=AN14)*(BO13:BO22))+SUMPRODUCT((N13:R22=AN14)*(BP13:BP22))</f>
        <v>0</v>
      </c>
      <c r="AV14" s="13">
        <f>SUMPRODUCT((E13:I22=AN14)*(BQ13:BQ22))+SUMPRODUCT((N13:R22=AN14)*(BR13:BR22))</f>
        <v>0</v>
      </c>
      <c r="AW14" s="13">
        <f>SUMPRODUCT((E13:I22=AN14)*(BS13:BS22))+SUMPRODUCT((N13:R22=AN14)*(BT13:BT22))</f>
        <v>0</v>
      </c>
      <c r="AX14" s="13">
        <f>SUMPRODUCT((E13:I22=AN14)*(BU13:BU22))+SUMPRODUCT((N13:R22=AN14)*(BV13:BV22))</f>
        <v>0</v>
      </c>
      <c r="AY14" s="13">
        <f>SUMPRODUCT((E13:I22=AN14)*(BW13:BW22))+SUMPRODUCT((N13:R22=AN14)*(BX13:BX22))</f>
        <v>0</v>
      </c>
      <c r="AZ14" s="13">
        <f>SUMPRODUCT((E13:I22=AN14)*(BY13:BY22))+SUMPRODUCT((N13:R22=AN14)*(BZ13:BZ22))</f>
        <v>0</v>
      </c>
      <c r="BA14" s="13">
        <f>AY14-AZ14</f>
        <v>0</v>
      </c>
      <c r="BB14" s="13">
        <f>SUMPRODUCT((E13:I22=AN14)*(BI13:BI22))+SUMPRODUCT((N13:R22=AN14)*(BJ13:BJ22))</f>
        <v>0</v>
      </c>
      <c r="BC14" s="13">
        <f>SUMPRODUCT((E13:I22=AN14)*(BK13:BK22))+SUMPRODUCT((N13:R22=AN14)*(BL13:BL22))</f>
        <v>0</v>
      </c>
      <c r="BD14" s="13">
        <f>SUMPRODUCT((E13:I22=AN14)*(CA13:CA22))+SUMPRODUCT((N13:R22=AN14)*(CB13:CB22))</f>
        <v>0</v>
      </c>
      <c r="BE14" s="13">
        <f>SUMPRODUCT((E13:I22=AN14)*(CC13:CC22))+SUMPRODUCT((N13:R22=AN14)*(CD13:CD22))</f>
        <v>0</v>
      </c>
      <c r="BF14" s="13">
        <f>BD14-BE14</f>
        <v>0</v>
      </c>
      <c r="BG14" s="2">
        <f t="shared" si="1"/>
        <v>0</v>
      </c>
      <c r="BH14" s="2">
        <f t="shared" si="2"/>
        <v>0</v>
      </c>
      <c r="BI14" s="2" t="b">
        <f t="shared" si="3"/>
        <v>0</v>
      </c>
      <c r="BJ14" s="2" t="b">
        <f t="shared" si="4"/>
        <v>0</v>
      </c>
      <c r="BK14" s="2" t="b">
        <f t="shared" si="5"/>
        <v>0</v>
      </c>
      <c r="BL14" s="2" t="b">
        <f t="shared" si="6"/>
        <v>0</v>
      </c>
      <c r="BM14" s="2">
        <f aca="true" t="shared" si="23" ref="BM14:BM22">SUM(BG14,BI14,BK14)</f>
        <v>0</v>
      </c>
      <c r="BN14" s="2">
        <f aca="true" t="shared" si="24" ref="BN14:BN22">SUM(BH14,BJ14,BL14)</f>
        <v>0</v>
      </c>
      <c r="BO14" s="2">
        <f t="shared" si="7"/>
        <v>0</v>
      </c>
      <c r="BP14" s="2">
        <f t="shared" si="8"/>
        <v>0</v>
      </c>
      <c r="BQ14" s="2" t="b">
        <f t="shared" si="9"/>
        <v>0</v>
      </c>
      <c r="BR14" s="2" t="b">
        <f t="shared" si="10"/>
        <v>0</v>
      </c>
      <c r="BS14" s="2" t="b">
        <f t="shared" si="11"/>
        <v>0</v>
      </c>
      <c r="BT14" s="2" t="b">
        <f t="shared" si="12"/>
        <v>0</v>
      </c>
      <c r="BU14" s="2" t="b">
        <f t="shared" si="13"/>
        <v>0</v>
      </c>
      <c r="BV14" s="2" t="b">
        <f t="shared" si="14"/>
        <v>0</v>
      </c>
      <c r="BW14" s="2">
        <f t="shared" si="15"/>
        <v>0</v>
      </c>
      <c r="BX14" s="2">
        <f t="shared" si="16"/>
        <v>0</v>
      </c>
      <c r="BY14" s="2">
        <f t="shared" si="17"/>
        <v>0</v>
      </c>
      <c r="BZ14" s="2">
        <f t="shared" si="18"/>
        <v>0</v>
      </c>
      <c r="CA14" s="2">
        <f t="shared" si="19"/>
        <v>0</v>
      </c>
      <c r="CB14" s="2">
        <f t="shared" si="20"/>
        <v>0</v>
      </c>
      <c r="CC14" s="2">
        <f t="shared" si="21"/>
        <v>0</v>
      </c>
      <c r="CD14" s="2">
        <f t="shared" si="22"/>
        <v>0</v>
      </c>
      <c r="CF14" s="12">
        <f>IF(AS13=1,IF(AS16=1,SUM(BM15-BN15)*10000+(BA13)/1000+(BF13)/10000+(AY13)/100000+(BD13)/1000000))</f>
        <v>0</v>
      </c>
      <c r="CG14" s="12">
        <f>IF(AS14=1,IF(AS16=1,SUM(BM13-BN13)*10000+(BA14)/1000+(BF14)/10000+(AY14)/100000+(BD14)/1000000))</f>
        <v>0</v>
      </c>
      <c r="CH14" s="12">
        <f>IF(AS15=1,IF(AS16=1,SUM(BM18-BN18)*10000+(BA15)/1000+(BF15)/10000+(AY15)/100000+(BD15)/1000000))</f>
        <v>0</v>
      </c>
      <c r="CI14" s="12">
        <f>IF(AS16=1,IF(AS15=1,SUM(BN18-BM18)*10000+(BA16)/1000+(BF16)/10000+(AY16)/100000+(BD16)/1000000))</f>
        <v>0</v>
      </c>
      <c r="CJ14" s="12">
        <f>IF(AS17=1,IF(AS15=1,SUM(BN14-BM14)*10000+(BA17)/1000+(BF17)/10000+(AY17)/100000+(BD17)/1000000))</f>
        <v>0</v>
      </c>
      <c r="CK14" s="13" t="b">
        <f>IF(AS13=2,IF(AS16=2,SUM(BM15-BN15)*10000+(BA13)/1000+(BF13)/10000+(AY13)/100000+(BD13)/1000000))</f>
        <v>0</v>
      </c>
      <c r="CL14" s="13" t="b">
        <f>IF(AS14=2,IF(AS16=2,SUM(BM13-BN13)*10000+(BA14)/1000+(BF14)/10000+(AY14)/100000+(BD14)/1000000))</f>
        <v>0</v>
      </c>
      <c r="CM14" s="13" t="b">
        <f>IF(AS15=2,IF(AS16=2,SUM(BM18-BN18)*10000+(BA15)/1000+(BF15)/10000+(AY15)/100000+(BD15)/1000000))</f>
        <v>0</v>
      </c>
      <c r="CN14" s="13" t="b">
        <f>IF(AS16=2,IF(AS15=2,SUM(BN18-BM18)*10000+(BA16)/1000+(BF16)/10000+(AY16)/100000+(BD16)/1000000))</f>
        <v>0</v>
      </c>
      <c r="CO14" s="13" t="b">
        <f>IF(AS17=2,IF(AS15=2,SUM(BN14-BM14)*10000+(BA17)/1000+(BF17)/10000+(AY17)/100000+(BD17)/1000000))</f>
        <v>0</v>
      </c>
      <c r="CP14" s="14" t="b">
        <f>IF(AS13=3,IF(AS16=3,SUM(BM15-BN15)*10000+(BA13)/1000+(BF13)/10000+(AY13)/100000+(BD13)/1000000))</f>
        <v>0</v>
      </c>
      <c r="CQ14" s="14" t="b">
        <f>IF(AS14=3,IF(AS16=3,SUM(BM13-BN13)*10000+(BA14)/1000+(BF14)/10000+(AY14)/100000+(BD14)/1000000))</f>
        <v>0</v>
      </c>
      <c r="CR14" s="14" t="b">
        <f>IF(AS15=3,IF(AS16=3,SUM(BM18-BN18)*10000+(BA15)/1000+(BF15)/10000+(AY15)/100000+(BD15)/1000000))</f>
        <v>0</v>
      </c>
      <c r="CS14" s="14" t="b">
        <f>IF(AS16=3,IF(AS15=3,SUM(BN18-BM18)*10000+(BA16)/1000+(BF16)/10000+(AY16)/100000+(BD16)/1000000))</f>
        <v>0</v>
      </c>
      <c r="CT14" s="14" t="b">
        <f>IF(AS17=3,IF(AS15=3,SUM(BN14-BM14)*10000+(BA17)/1000+(BF17)/10000+(AY17)/100000+(BD17)/1000000))</f>
        <v>0</v>
      </c>
      <c r="CU14" s="15" t="b">
        <f>IF(AS13=4,IF(AS16=4,SUM(BM15-BN15)*10000+(BA13)/1000+(BF13)/10000+(AY13)/100000+(BD13)/1000000))</f>
        <v>0</v>
      </c>
      <c r="CV14" s="15" t="b">
        <f>IF(AS14=4,IF(AS16=4,SUM(BM13-BN13)*10000+(BA14)/1000+(BF14)/10000+(AY14)/100000+(BD14)/1000000))</f>
        <v>0</v>
      </c>
      <c r="CW14" s="15" t="b">
        <f>IF(AS15=4,IF(AS16=4,SUM(BM18-BN18)*10000+(BA15)/1000+(BF15)/10000+(AY15)/100000+(BD15)/1000000))</f>
        <v>0</v>
      </c>
      <c r="CX14" s="15" t="b">
        <f>IF(AS16=4,IF(AS15=4,SUM(BN18-BM18)*10000+(BA16)/1000+(BF16)/10000+(AY16)/100000+(BD16)/1000000))</f>
        <v>0</v>
      </c>
      <c r="CY14" s="15" t="b">
        <f>IF(AS17=4,IF(AS15=4,SUM(BN14-BM14)*10000+(BA17)/1000+(BF17)/10000+(AY17)/100000+(BD17)/1000000))</f>
        <v>0</v>
      </c>
      <c r="CZ14" s="16">
        <v>4</v>
      </c>
      <c r="DA14" s="16">
        <f>RANK(DD14,DD11:DD15)</f>
        <v>4</v>
      </c>
      <c r="DB14" s="2" t="str">
        <f>CX10</f>
        <v>FIDJI</v>
      </c>
      <c r="DC14" s="2">
        <f>SUM(CI16,CN16,CS16,CX16)</f>
        <v>10000000</v>
      </c>
      <c r="DD14" s="2">
        <f>DC14+0.0000002</f>
        <v>10000000.0000002</v>
      </c>
      <c r="DF14" s="2" t="str">
        <f>VLOOKUP(CZ14,DA11:DB15,2,0)</f>
        <v>FIDJI</v>
      </c>
      <c r="DG14" s="2">
        <f>VLOOKUP(DF14,DB11:DC15,2,0)</f>
        <v>10000000</v>
      </c>
      <c r="DH14" s="2">
        <f>RANK(DG14,DG11:DG15)</f>
        <v>1</v>
      </c>
    </row>
    <row r="15" spans="5:112" ht="22.5">
      <c r="E15" s="74" t="s">
        <v>74</v>
      </c>
      <c r="F15" s="75"/>
      <c r="G15" s="75"/>
      <c r="H15" s="75"/>
      <c r="I15" s="76"/>
      <c r="J15" s="77"/>
      <c r="K15" s="78"/>
      <c r="L15" s="77"/>
      <c r="M15" s="78"/>
      <c r="N15" s="79" t="s">
        <v>80</v>
      </c>
      <c r="O15" s="79"/>
      <c r="P15" s="79"/>
      <c r="Q15" s="79"/>
      <c r="R15" s="79"/>
      <c r="S15" s="80" t="s">
        <v>77</v>
      </c>
      <c r="T15" s="81"/>
      <c r="U15" s="81"/>
      <c r="V15" s="81"/>
      <c r="W15" s="81"/>
      <c r="X15" s="24"/>
      <c r="Y15" s="25"/>
      <c r="Z15" s="26"/>
      <c r="AA15" s="26"/>
      <c r="AB15" s="26"/>
      <c r="AC15" s="26"/>
      <c r="AD15" s="26"/>
      <c r="AE15" s="26"/>
      <c r="AF15" s="26"/>
      <c r="AG15" s="27"/>
      <c r="AH15" s="27"/>
      <c r="AI15" s="28"/>
      <c r="AJ15" s="28"/>
      <c r="AK15" s="28"/>
      <c r="AN15" s="11" t="s">
        <v>23</v>
      </c>
      <c r="AO15" s="11"/>
      <c r="AP15" s="11"/>
      <c r="AQ15" s="11"/>
      <c r="AR15" s="11"/>
      <c r="AS15" s="13">
        <f>RANK(AT15,AT13:AT17)</f>
        <v>1</v>
      </c>
      <c r="AT15" s="13">
        <f>SUMPRODUCT((E13:I22=AN15)*(BM13:BM22))+SUMPRODUCT((N13:R22=AN15)*(BN13:BN22))</f>
        <v>0</v>
      </c>
      <c r="AU15" s="13">
        <f>SUMPRODUCT((E13:I22=AN15)*(BO13:BO22))+SUMPRODUCT((N13:R22=AN15)*(BP13:BP22))</f>
        <v>0</v>
      </c>
      <c r="AV15" s="13">
        <f>SUMPRODUCT((E13:I22=AN15)*(BQ13:BQ22))+SUMPRODUCT((N13:R22=AN15)*(BR13:BR22))</f>
        <v>0</v>
      </c>
      <c r="AW15" s="13">
        <f>SUMPRODUCT((E13:I22=AN15)*(BS13:BS22))+SUMPRODUCT((N13:R22=AN15)*(BT13:BT22))</f>
        <v>0</v>
      </c>
      <c r="AX15" s="13">
        <f>SUMPRODUCT((E13:I22=AN15)*(BU13:BU22))+SUMPRODUCT((N13:R22=AN15)*(BV13:BV22))</f>
        <v>0</v>
      </c>
      <c r="AY15" s="13">
        <f>SUMPRODUCT((E13:I22=AN15)*(BW13:BW22))+SUMPRODUCT((N13:R22=AN15)*(BX13:BX22))</f>
        <v>0</v>
      </c>
      <c r="AZ15" s="13">
        <f>SUMPRODUCT((E13:I22=AN15)*(BY13:BY22))+SUMPRODUCT((N13:R22=AN15)*(BZ13:BZ22))</f>
        <v>0</v>
      </c>
      <c r="BA15" s="13">
        <f>AY15-AZ15</f>
        <v>0</v>
      </c>
      <c r="BB15" s="13">
        <f>SUMPRODUCT((E13:I22=AN15)*(BI13:BI22))+SUMPRODUCT((N13:R22=AN15)*(BJ13:BJ22))</f>
        <v>0</v>
      </c>
      <c r="BC15" s="13">
        <f>SUMPRODUCT((E13:I22=AN15)*(BK13:BK22))+SUMPRODUCT((N13:R22=AN15)*(BL13:BL22))</f>
        <v>0</v>
      </c>
      <c r="BD15" s="13">
        <f>SUMPRODUCT((E13:I22=AN15)*(CA13:CA22))+SUMPRODUCT((N13:R22=AN15)*(CB13:CB22))</f>
        <v>0</v>
      </c>
      <c r="BE15" s="13">
        <f>SUMPRODUCT((E13:I22=AN15)*(CC13:CC22))+SUMPRODUCT((N13:R22=AN15)*(CD13:CD22))</f>
        <v>0</v>
      </c>
      <c r="BF15" s="13">
        <f>BD15-BE15</f>
        <v>0</v>
      </c>
      <c r="BG15" s="2">
        <f t="shared" si="1"/>
        <v>0</v>
      </c>
      <c r="BH15" s="2">
        <f t="shared" si="2"/>
        <v>0</v>
      </c>
      <c r="BI15" s="2" t="b">
        <f t="shared" si="3"/>
        <v>0</v>
      </c>
      <c r="BJ15" s="2" t="b">
        <f t="shared" si="4"/>
        <v>0</v>
      </c>
      <c r="BK15" s="2" t="b">
        <f t="shared" si="5"/>
        <v>0</v>
      </c>
      <c r="BL15" s="2" t="b">
        <f t="shared" si="6"/>
        <v>0</v>
      </c>
      <c r="BM15" s="2">
        <f t="shared" si="23"/>
        <v>0</v>
      </c>
      <c r="BN15" s="2">
        <f t="shared" si="24"/>
        <v>0</v>
      </c>
      <c r="BO15" s="2">
        <f t="shared" si="7"/>
        <v>0</v>
      </c>
      <c r="BP15" s="2">
        <f t="shared" si="8"/>
        <v>0</v>
      </c>
      <c r="BQ15" s="2" t="b">
        <f t="shared" si="9"/>
        <v>0</v>
      </c>
      <c r="BR15" s="2" t="b">
        <f t="shared" si="10"/>
        <v>0</v>
      </c>
      <c r="BS15" s="2" t="b">
        <f t="shared" si="11"/>
        <v>0</v>
      </c>
      <c r="BT15" s="2" t="b">
        <f t="shared" si="12"/>
        <v>0</v>
      </c>
      <c r="BU15" s="2" t="b">
        <f t="shared" si="13"/>
        <v>0</v>
      </c>
      <c r="BV15" s="2" t="b">
        <f t="shared" si="14"/>
        <v>0</v>
      </c>
      <c r="BW15" s="2">
        <f t="shared" si="15"/>
        <v>0</v>
      </c>
      <c r="BX15" s="2">
        <f t="shared" si="16"/>
        <v>0</v>
      </c>
      <c r="BY15" s="2">
        <f t="shared" si="17"/>
        <v>0</v>
      </c>
      <c r="BZ15" s="2">
        <f t="shared" si="18"/>
        <v>0</v>
      </c>
      <c r="CA15" s="2">
        <f t="shared" si="19"/>
        <v>0</v>
      </c>
      <c r="CB15" s="2">
        <f t="shared" si="20"/>
        <v>0</v>
      </c>
      <c r="CC15" s="2">
        <f t="shared" si="21"/>
        <v>0</v>
      </c>
      <c r="CD15" s="2">
        <f t="shared" si="22"/>
        <v>0</v>
      </c>
      <c r="CF15" s="12">
        <f>IF(AS13=1,IF(AS17=1,SUM(BM17-BN17)*10000+(BA13)/1000+(BF13)/10000+(AY13)/100000+(BD13)/1000000))</f>
        <v>0</v>
      </c>
      <c r="CG15" s="12">
        <f>IF(AS14=1,IF(AS17=1,SUM(BM22-BN22)*10000+(BA14)/1000+(BF14)/10000+(AY14)/100000+(BD14)/1000000))</f>
        <v>0</v>
      </c>
      <c r="CH15" s="12">
        <f>IF(AS15=1,IF(AS17=1,SUM(BM14-BN14)*10000+(BA15)/1000+(BF15)/10000+(AY15)/100000+(BD15)/1000000))</f>
        <v>0</v>
      </c>
      <c r="CI15" s="12">
        <f>IF(AS16=1,IF(AS17=1,SUM(BM20-BN20)*10000+(BA16)/1000+(BF16)/10000+(AY16)/100000+(BD16)/1000000))</f>
        <v>0</v>
      </c>
      <c r="CJ15" s="12">
        <f>IF(AS17=1,IF(AS16=1,SUM(BN20-BM20)*10000+(BA17)/1000+(BF17)/10000+(AY17)/100000+(BD17)/1000000))</f>
        <v>0</v>
      </c>
      <c r="CK15" s="13" t="b">
        <f>IF(AS13=2,IF(AS17=2,SUM(BM17-BN17)*10000+(BA13)/1000+(BF13)/10000+(AY13)/100000+(BD13)/1000000))</f>
        <v>0</v>
      </c>
      <c r="CL15" s="13" t="b">
        <f>IF(AS14=2,IF(AS17=2,SUM(BM22-BN22)*10000+(BA14)/1000+(BF14)/10000+(AY14)/100000+(BD14)/1000000))</f>
        <v>0</v>
      </c>
      <c r="CM15" s="13" t="b">
        <f>IF(AS15=2,IF(AS17=2,SUM(BM14-BN14)*10000+(BA15)/1000+(BF15)/10000+(AY15)/100000+(BD15)/1000000))</f>
        <v>0</v>
      </c>
      <c r="CN15" s="13" t="b">
        <f>IF(AS16=2,IF(AS17=2,SUM(BM20-BN20)*10000+(BA16)/1000+(BF16)/10000+(AY16)/100000+(BD16)/1000000))</f>
        <v>0</v>
      </c>
      <c r="CO15" s="13" t="b">
        <f>IF(AS17=2,IF(AS16=2,SUM(BN20-BM20)*10000+(BA17)/1000+(BF17)/10000+(AY17)/100000+(BD17)/1000000))</f>
        <v>0</v>
      </c>
      <c r="CP15" s="14" t="b">
        <f>IF(AS13=3,IF(AS17=3,SUM(BM17-BN17)*10000+(BA13)/1000+(BF13)/10000+(AY13)/100000+(BD13)/1000000))</f>
        <v>0</v>
      </c>
      <c r="CQ15" s="14" t="b">
        <f>IF(AS14=3,IF(AS17=3,SUM(BM22-BN22)*10000+(BA14)/1000+(BF14)/10000+(AY14)/100000+(BD14)/1000000))</f>
        <v>0</v>
      </c>
      <c r="CR15" s="14" t="b">
        <f>IF(AS15=3,IF(AS17=3,SUM(BM14-BN14)*10000+(BA15)/1000+(BF15)/10000+(AY15)/100000+(BD15)/1000000))</f>
        <v>0</v>
      </c>
      <c r="CS15" s="14" t="b">
        <f>IF(AS16=3,IF(AS17=3,SUM(BM20-BN20)*10000+(BA16)/1000+(BF16)/10000+(AY16)/100000+(BD16)/1000000))</f>
        <v>0</v>
      </c>
      <c r="CT15" s="14" t="b">
        <f>IF(AS17=3,IF(AS16=3,SUM(BN20-BM20)*10000+(BA17)/1000+(BF17)/10000+(AY17)/100000+(BD17)/1000000))</f>
        <v>0</v>
      </c>
      <c r="CU15" s="15" t="b">
        <f>IF(AS13=4,IF(AS17=4,SUM(BM17-BN17)*10000+(BA13)/1000+(BF13)/10000+(AY13)/100000+(BD13)/1000000))</f>
        <v>0</v>
      </c>
      <c r="CV15" s="15" t="b">
        <f>IF(AS14=4,IF(AS17=4,SUM(BM22-BN22)*10000+(BA14)/1000+(BF14)/10000+(AY14)/100000+(BD14)/1000000))</f>
        <v>0</v>
      </c>
      <c r="CW15" s="15" t="b">
        <f>IF(AS15=4,IF(AS17=4,SUM(BM14-BN14)*10000+(BA15)/1000+(BF15)/10000+(AY15)/100000+(BD15)/1000000))</f>
        <v>0</v>
      </c>
      <c r="CX15" s="15" t="b">
        <f>IF(AS16=4,IF(AS17=4,SUM(BM20-BN20)*10000+(BA16)/1000+(BF16)/10000+(AY16)/100000+(BD16)/1000000))</f>
        <v>0</v>
      </c>
      <c r="CY15" s="15" t="b">
        <f>IF(AS17=4,IF(AS16=4,SUM(BN20-BM20)*10000+(BA17)/1000+(BF17)/10000+(AY17)/100000+(BD17)/1000000))</f>
        <v>0</v>
      </c>
      <c r="CZ15" s="16">
        <v>5</v>
      </c>
      <c r="DA15" s="16">
        <f>RANK(DD15,DD11:DD15)</f>
        <v>5</v>
      </c>
      <c r="DB15" s="2" t="str">
        <f>CY10</f>
        <v>URUGUAY</v>
      </c>
      <c r="DC15" s="2">
        <f>SUM(CJ16,CO16,CT16,CY16)</f>
        <v>10000000</v>
      </c>
      <c r="DD15" s="2">
        <f>DC15+0.0000001</f>
        <v>10000000.0000001</v>
      </c>
      <c r="DF15" s="2" t="str">
        <f>VLOOKUP(CZ15,DA11:DB15,2,0)</f>
        <v>URUGUAY</v>
      </c>
      <c r="DG15" s="2">
        <f>VLOOKUP(DF15,DB11:DC15,2,0)</f>
        <v>10000000</v>
      </c>
      <c r="DH15" s="2">
        <f>RANK(DG15,DG11:DG15)</f>
        <v>1</v>
      </c>
    </row>
    <row r="16" spans="5:105" ht="22.5">
      <c r="E16" s="74" t="s">
        <v>79</v>
      </c>
      <c r="F16" s="75"/>
      <c r="G16" s="75"/>
      <c r="H16" s="75"/>
      <c r="I16" s="76"/>
      <c r="J16" s="77"/>
      <c r="K16" s="78"/>
      <c r="L16" s="77"/>
      <c r="M16" s="78"/>
      <c r="N16" s="79" t="s">
        <v>81</v>
      </c>
      <c r="O16" s="79"/>
      <c r="P16" s="79"/>
      <c r="Q16" s="79"/>
      <c r="R16" s="79"/>
      <c r="S16" s="80" t="s">
        <v>80</v>
      </c>
      <c r="T16" s="81"/>
      <c r="U16" s="81"/>
      <c r="V16" s="81"/>
      <c r="W16" s="81"/>
      <c r="X16" s="24"/>
      <c r="Y16" s="25"/>
      <c r="Z16" s="26"/>
      <c r="AA16" s="26"/>
      <c r="AB16" s="26"/>
      <c r="AC16" s="26"/>
      <c r="AD16" s="26"/>
      <c r="AE16" s="26"/>
      <c r="AF16" s="26"/>
      <c r="AG16" s="27"/>
      <c r="AH16" s="27"/>
      <c r="AI16" s="28"/>
      <c r="AJ16" s="28"/>
      <c r="AK16" s="28"/>
      <c r="AN16" s="11" t="s">
        <v>46</v>
      </c>
      <c r="AO16" s="11"/>
      <c r="AP16" s="11"/>
      <c r="AQ16" s="11"/>
      <c r="AR16" s="11"/>
      <c r="AS16" s="13">
        <f>RANK(AT16,AT13:AT17)</f>
        <v>1</v>
      </c>
      <c r="AT16" s="13">
        <f>SUMPRODUCT((E13:I22=AN16)*(BM13:BM22))+SUMPRODUCT((N13:R22=AN16)*(BN13:BN22))</f>
        <v>0</v>
      </c>
      <c r="AU16" s="13">
        <f>SUMPRODUCT((E13:I22=AN16)*(BO13:BO22))+SUMPRODUCT((N13:R22=AN16)*(BP13:BP22))</f>
        <v>0</v>
      </c>
      <c r="AV16" s="13">
        <f>SUMPRODUCT((E13:I22=AN16)*(BQ13:BQ22))+SUMPRODUCT((N13:R22=AN16)*(BR13:BR22))</f>
        <v>0</v>
      </c>
      <c r="AW16" s="13">
        <f>SUMPRODUCT((E13:I22=AN16)*(BS13:BS22))+SUMPRODUCT((N13:R22=AN16)*(BT13:BT22))</f>
        <v>0</v>
      </c>
      <c r="AX16" s="13">
        <f>SUMPRODUCT((E13:I22=AN16)*(BU13:BU22))+SUMPRODUCT((N13:R22=AN16)*(BV13:BV22))</f>
        <v>0</v>
      </c>
      <c r="AY16" s="13">
        <f>SUMPRODUCT((E13:I22=AN16)*(BW13:BW22))+SUMPRODUCT((N13:R22=AN16)*(BX13:BX22))</f>
        <v>0</v>
      </c>
      <c r="AZ16" s="13">
        <f>SUMPRODUCT((E13:I22=AN16)*(BY13:BY22))+SUMPRODUCT((N13:R22=AN16)*(BZ13:BZ22))</f>
        <v>0</v>
      </c>
      <c r="BA16" s="13">
        <f>AY16-AZ16</f>
        <v>0</v>
      </c>
      <c r="BB16" s="13">
        <f>SUMPRODUCT((E13:I22=AN16)*(BI13:BI22))+SUMPRODUCT((N13:R22=AN16)*(BJ13:BJ22))</f>
        <v>0</v>
      </c>
      <c r="BC16" s="13">
        <f>SUMPRODUCT((E13:I22=AN16)*(BK13:BK22))+SUMPRODUCT((N13:R22=AN16)*(BL13:BL22))</f>
        <v>0</v>
      </c>
      <c r="BD16" s="13">
        <f>SUMPRODUCT((E13:I22=AN16)*(CA13:CA22))+SUMPRODUCT((N13:R22=AN16)*(CB13:CB22))</f>
        <v>0</v>
      </c>
      <c r="BE16" s="13">
        <f>SUMPRODUCT((E13:I22=AN16)*(CC13:CC22))+SUMPRODUCT((N13:R22=AN16)*(CD13:CD22))</f>
        <v>0</v>
      </c>
      <c r="BF16" s="13">
        <f>BD16-BE16</f>
        <v>0</v>
      </c>
      <c r="BG16" s="2">
        <f t="shared" si="1"/>
        <v>0</v>
      </c>
      <c r="BH16" s="2">
        <f t="shared" si="2"/>
        <v>0</v>
      </c>
      <c r="BI16" s="2" t="b">
        <f t="shared" si="3"/>
        <v>0</v>
      </c>
      <c r="BJ16" s="2" t="b">
        <f t="shared" si="4"/>
        <v>0</v>
      </c>
      <c r="BK16" s="2" t="b">
        <f t="shared" si="5"/>
        <v>0</v>
      </c>
      <c r="BL16" s="2" t="b">
        <f t="shared" si="6"/>
        <v>0</v>
      </c>
      <c r="BM16" s="2">
        <f t="shared" si="23"/>
        <v>0</v>
      </c>
      <c r="BN16" s="2">
        <f t="shared" si="24"/>
        <v>0</v>
      </c>
      <c r="BO16" s="2">
        <f t="shared" si="7"/>
        <v>0</v>
      </c>
      <c r="BP16" s="2">
        <f t="shared" si="8"/>
        <v>0</v>
      </c>
      <c r="BQ16" s="2" t="b">
        <f t="shared" si="9"/>
        <v>0</v>
      </c>
      <c r="BR16" s="2" t="b">
        <f t="shared" si="10"/>
        <v>0</v>
      </c>
      <c r="BS16" s="2" t="b">
        <f t="shared" si="11"/>
        <v>0</v>
      </c>
      <c r="BT16" s="2" t="b">
        <f t="shared" si="12"/>
        <v>0</v>
      </c>
      <c r="BU16" s="2" t="b">
        <f t="shared" si="13"/>
        <v>0</v>
      </c>
      <c r="BV16" s="2" t="b">
        <f t="shared" si="14"/>
        <v>0</v>
      </c>
      <c r="BW16" s="2">
        <f t="shared" si="15"/>
        <v>0</v>
      </c>
      <c r="BX16" s="2">
        <f t="shared" si="16"/>
        <v>0</v>
      </c>
      <c r="BY16" s="2">
        <f t="shared" si="17"/>
        <v>0</v>
      </c>
      <c r="BZ16" s="2">
        <f t="shared" si="18"/>
        <v>0</v>
      </c>
      <c r="CA16" s="2">
        <f t="shared" si="19"/>
        <v>0</v>
      </c>
      <c r="CB16" s="2">
        <f t="shared" si="20"/>
        <v>0</v>
      </c>
      <c r="CC16" s="2">
        <f t="shared" si="21"/>
        <v>0</v>
      </c>
      <c r="CD16" s="2">
        <f t="shared" si="22"/>
        <v>0</v>
      </c>
      <c r="CF16" s="29">
        <f aca="true" t="shared" si="25" ref="CF16:CY16">SUM(CF11:CF15)</f>
        <v>10000000</v>
      </c>
      <c r="CG16" s="29">
        <f t="shared" si="25"/>
        <v>10000000</v>
      </c>
      <c r="CH16" s="29">
        <f t="shared" si="25"/>
        <v>10000000</v>
      </c>
      <c r="CI16" s="29">
        <f t="shared" si="25"/>
        <v>10000000</v>
      </c>
      <c r="CJ16" s="29">
        <f t="shared" si="25"/>
        <v>10000000</v>
      </c>
      <c r="CK16" s="30">
        <f t="shared" si="25"/>
        <v>0</v>
      </c>
      <c r="CL16" s="30">
        <f t="shared" si="25"/>
        <v>0</v>
      </c>
      <c r="CM16" s="30">
        <f t="shared" si="25"/>
        <v>0</v>
      </c>
      <c r="CN16" s="30">
        <f t="shared" si="25"/>
        <v>0</v>
      </c>
      <c r="CO16" s="30">
        <f t="shared" si="25"/>
        <v>0</v>
      </c>
      <c r="CP16" s="31">
        <f t="shared" si="25"/>
        <v>0</v>
      </c>
      <c r="CQ16" s="31">
        <f t="shared" si="25"/>
        <v>0</v>
      </c>
      <c r="CR16" s="31">
        <f t="shared" si="25"/>
        <v>0</v>
      </c>
      <c r="CS16" s="31">
        <f t="shared" si="25"/>
        <v>0</v>
      </c>
      <c r="CT16" s="31">
        <f t="shared" si="25"/>
        <v>0</v>
      </c>
      <c r="CU16" s="32">
        <f t="shared" si="25"/>
        <v>0</v>
      </c>
      <c r="CV16" s="32">
        <f t="shared" si="25"/>
        <v>0</v>
      </c>
      <c r="CW16" s="32">
        <f t="shared" si="25"/>
        <v>0</v>
      </c>
      <c r="CX16" s="32">
        <f t="shared" si="25"/>
        <v>0</v>
      </c>
      <c r="CY16" s="32">
        <f t="shared" si="25"/>
        <v>0</v>
      </c>
      <c r="CZ16" s="33"/>
      <c r="DA16" s="33"/>
    </row>
    <row r="17" spans="5:105" ht="22.5">
      <c r="E17" s="74" t="s">
        <v>77</v>
      </c>
      <c r="F17" s="75"/>
      <c r="G17" s="75"/>
      <c r="H17" s="75"/>
      <c r="I17" s="76"/>
      <c r="J17" s="77"/>
      <c r="K17" s="78"/>
      <c r="L17" s="77"/>
      <c r="M17" s="78"/>
      <c r="N17" s="79" t="s">
        <v>80</v>
      </c>
      <c r="O17" s="79"/>
      <c r="P17" s="79"/>
      <c r="Q17" s="79"/>
      <c r="R17" s="79"/>
      <c r="S17" s="80" t="s">
        <v>81</v>
      </c>
      <c r="T17" s="81"/>
      <c r="U17" s="81"/>
      <c r="V17" s="81"/>
      <c r="W17" s="81"/>
      <c r="X17" s="24"/>
      <c r="Y17" s="25"/>
      <c r="Z17" s="26"/>
      <c r="AA17" s="26"/>
      <c r="AB17" s="26"/>
      <c r="AC17" s="26"/>
      <c r="AD17" s="26"/>
      <c r="AE17" s="26"/>
      <c r="AF17" s="26"/>
      <c r="AG17" s="27"/>
      <c r="AH17" s="27"/>
      <c r="AI17" s="28"/>
      <c r="AJ17" s="28"/>
      <c r="AK17" s="28"/>
      <c r="AN17" s="11" t="s">
        <v>47</v>
      </c>
      <c r="AO17" s="11"/>
      <c r="AP17" s="11"/>
      <c r="AQ17" s="11"/>
      <c r="AR17" s="11"/>
      <c r="AS17" s="13">
        <f>RANK(AT17,AT13:AT17)</f>
        <v>1</v>
      </c>
      <c r="AT17" s="13">
        <f>SUMPRODUCT((E13:I22=AN17)*(BM13:BM22))+SUMPRODUCT((N13:R22=AN17)*(BN13:BN22))</f>
        <v>0</v>
      </c>
      <c r="AU17" s="13">
        <f>SUMPRODUCT((E13:I22=AN17)*(BO13:BO22))+SUMPRODUCT((N13:R22=AN17)*(BP13:BP22))</f>
        <v>0</v>
      </c>
      <c r="AV17" s="13">
        <f>SUMPRODUCT((E13:I22=AN17)*(BQ13:BQ22))+SUMPRODUCT((N13:R22=AN17)*(BR13:BR22))</f>
        <v>0</v>
      </c>
      <c r="AW17" s="13">
        <f>SUMPRODUCT((E13:I22=AN17)*(BS13:BS22))+SUMPRODUCT((N13:R22=AN17)*(BT13:BT22))</f>
        <v>0</v>
      </c>
      <c r="AX17" s="13">
        <f>SUMPRODUCT((E13:I22=AN17)*(BU13:BU22))+SUMPRODUCT((N13:R22=AN17)*(BV13:BV22))</f>
        <v>0</v>
      </c>
      <c r="AY17" s="13">
        <f>SUMPRODUCT((E13:I22=AN17)*(BW13:BW22))+SUMPRODUCT((N13:R22=AN17)*(BX13:BX22))</f>
        <v>0</v>
      </c>
      <c r="AZ17" s="13">
        <f>SUMPRODUCT((E13:I22=AN17)*(BY13:BY22))+SUMPRODUCT((N13:R22=AN17)*(BZ13:BZ22))</f>
        <v>0</v>
      </c>
      <c r="BA17" s="13">
        <f>AY17-AZ17</f>
        <v>0</v>
      </c>
      <c r="BB17" s="13">
        <f>SUMPRODUCT((E13:I22=AN17)*(BI13:BI22))+SUMPRODUCT((N13:R22=AN17)*(BJ13:BJ22))</f>
        <v>0</v>
      </c>
      <c r="BC17" s="13">
        <f>SUMPRODUCT((E13:I22=AN17)*(BK13:BK22))+SUMPRODUCT((N13:R22=AN17)*(BL13:BL22))</f>
        <v>0</v>
      </c>
      <c r="BD17" s="13">
        <f>SUMPRODUCT((E13:I22=AN17)*(CA13:CA22))+SUMPRODUCT((N13:R22=AN17)*(CB13:CB22))</f>
        <v>0</v>
      </c>
      <c r="BE17" s="13">
        <f>SUMPRODUCT((E13:I22=AN17)*(CC13:CC22))+SUMPRODUCT((N13:R22=AN17)*(CD13:CD22))</f>
        <v>0</v>
      </c>
      <c r="BF17" s="13">
        <f>BD17-BE17</f>
        <v>0</v>
      </c>
      <c r="BG17" s="2">
        <f t="shared" si="1"/>
        <v>0</v>
      </c>
      <c r="BH17" s="2">
        <f t="shared" si="2"/>
        <v>0</v>
      </c>
      <c r="BI17" s="2" t="b">
        <f t="shared" si="3"/>
        <v>0</v>
      </c>
      <c r="BJ17" s="2" t="b">
        <f t="shared" si="4"/>
        <v>0</v>
      </c>
      <c r="BK17" s="2" t="b">
        <f t="shared" si="5"/>
        <v>0</v>
      </c>
      <c r="BL17" s="2" t="b">
        <f t="shared" si="6"/>
        <v>0</v>
      </c>
      <c r="BM17" s="2">
        <f t="shared" si="23"/>
        <v>0</v>
      </c>
      <c r="BN17" s="2">
        <f t="shared" si="24"/>
        <v>0</v>
      </c>
      <c r="BO17" s="2">
        <f t="shared" si="7"/>
        <v>0</v>
      </c>
      <c r="BP17" s="2">
        <f t="shared" si="8"/>
        <v>0</v>
      </c>
      <c r="BQ17" s="2" t="b">
        <f t="shared" si="9"/>
        <v>0</v>
      </c>
      <c r="BR17" s="2" t="b">
        <f t="shared" si="10"/>
        <v>0</v>
      </c>
      <c r="BS17" s="2" t="b">
        <f t="shared" si="11"/>
        <v>0</v>
      </c>
      <c r="BT17" s="2" t="b">
        <f t="shared" si="12"/>
        <v>0</v>
      </c>
      <c r="BU17" s="2" t="b">
        <f t="shared" si="13"/>
        <v>0</v>
      </c>
      <c r="BV17" s="2" t="b">
        <f t="shared" si="14"/>
        <v>0</v>
      </c>
      <c r="BW17" s="2">
        <f t="shared" si="15"/>
        <v>0</v>
      </c>
      <c r="BX17" s="2">
        <f t="shared" si="16"/>
        <v>0</v>
      </c>
      <c r="BY17" s="2">
        <f t="shared" si="17"/>
        <v>0</v>
      </c>
      <c r="BZ17" s="2">
        <f t="shared" si="18"/>
        <v>0</v>
      </c>
      <c r="CA17" s="2">
        <f t="shared" si="19"/>
        <v>0</v>
      </c>
      <c r="CB17" s="2">
        <f t="shared" si="20"/>
        <v>0</v>
      </c>
      <c r="CC17" s="2">
        <f t="shared" si="21"/>
        <v>0</v>
      </c>
      <c r="CD17" s="2">
        <f t="shared" si="22"/>
        <v>0</v>
      </c>
      <c r="CF17" s="34">
        <v>1</v>
      </c>
      <c r="CG17" s="34"/>
      <c r="CH17" s="34"/>
      <c r="CI17" s="34"/>
      <c r="CJ17" s="34"/>
      <c r="CK17" s="11">
        <v>2</v>
      </c>
      <c r="CL17" s="11"/>
      <c r="CM17" s="11"/>
      <c r="CN17" s="11"/>
      <c r="CO17" s="11"/>
      <c r="CP17" s="35"/>
      <c r="CQ17" s="36"/>
      <c r="CR17" s="36"/>
      <c r="CS17" s="36"/>
      <c r="CT17" s="37"/>
      <c r="CU17" s="38"/>
      <c r="CV17" s="39"/>
      <c r="CW17" s="39"/>
      <c r="CX17" s="39"/>
      <c r="CY17" s="40"/>
      <c r="CZ17" s="16"/>
      <c r="DA17" s="16"/>
    </row>
    <row r="18" spans="5:82" ht="22.5">
      <c r="E18" s="74" t="s">
        <v>74</v>
      </c>
      <c r="F18" s="75"/>
      <c r="G18" s="75"/>
      <c r="H18" s="75"/>
      <c r="I18" s="76"/>
      <c r="J18" s="77"/>
      <c r="K18" s="78"/>
      <c r="L18" s="77"/>
      <c r="M18" s="78"/>
      <c r="N18" s="79" t="s">
        <v>81</v>
      </c>
      <c r="O18" s="79"/>
      <c r="P18" s="79"/>
      <c r="Q18" s="79"/>
      <c r="R18" s="7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2">
        <f t="shared" si="1"/>
        <v>0</v>
      </c>
      <c r="BH18" s="2">
        <f t="shared" si="2"/>
        <v>0</v>
      </c>
      <c r="BI18" s="2" t="b">
        <f t="shared" si="3"/>
        <v>0</v>
      </c>
      <c r="BJ18" s="2" t="b">
        <f t="shared" si="4"/>
        <v>0</v>
      </c>
      <c r="BK18" s="2" t="b">
        <f t="shared" si="5"/>
        <v>0</v>
      </c>
      <c r="BL18" s="2" t="b">
        <f t="shared" si="6"/>
        <v>0</v>
      </c>
      <c r="BM18" s="2">
        <f t="shared" si="23"/>
        <v>0</v>
      </c>
      <c r="BN18" s="2">
        <f t="shared" si="24"/>
        <v>0</v>
      </c>
      <c r="BO18" s="2">
        <f t="shared" si="7"/>
        <v>0</v>
      </c>
      <c r="BP18" s="2">
        <f t="shared" si="8"/>
        <v>0</v>
      </c>
      <c r="BQ18" s="2" t="b">
        <f t="shared" si="9"/>
        <v>0</v>
      </c>
      <c r="BR18" s="2" t="b">
        <f t="shared" si="10"/>
        <v>0</v>
      </c>
      <c r="BS18" s="2" t="b">
        <f t="shared" si="11"/>
        <v>0</v>
      </c>
      <c r="BT18" s="2" t="b">
        <f t="shared" si="12"/>
        <v>0</v>
      </c>
      <c r="BU18" s="2" t="b">
        <f t="shared" si="13"/>
        <v>0</v>
      </c>
      <c r="BV18" s="2" t="b">
        <f t="shared" si="14"/>
        <v>0</v>
      </c>
      <c r="BW18" s="2">
        <f t="shared" si="15"/>
        <v>0</v>
      </c>
      <c r="BX18" s="2">
        <f t="shared" si="16"/>
        <v>0</v>
      </c>
      <c r="BY18" s="2">
        <f t="shared" si="17"/>
        <v>0</v>
      </c>
      <c r="BZ18" s="2">
        <f t="shared" si="18"/>
        <v>0</v>
      </c>
      <c r="CA18" s="2">
        <f t="shared" si="19"/>
        <v>0</v>
      </c>
      <c r="CB18" s="2">
        <f t="shared" si="20"/>
        <v>0</v>
      </c>
      <c r="CC18" s="2">
        <f t="shared" si="21"/>
        <v>0</v>
      </c>
      <c r="CD18" s="2">
        <f t="shared" si="22"/>
        <v>0</v>
      </c>
    </row>
    <row r="19" spans="5:82" ht="22.5">
      <c r="E19" s="74" t="s">
        <v>80</v>
      </c>
      <c r="F19" s="75"/>
      <c r="G19" s="75"/>
      <c r="H19" s="75"/>
      <c r="I19" s="76"/>
      <c r="J19" s="77"/>
      <c r="K19" s="78"/>
      <c r="L19" s="77"/>
      <c r="M19" s="78"/>
      <c r="N19" s="79" t="s">
        <v>81</v>
      </c>
      <c r="O19" s="79"/>
      <c r="P19" s="79"/>
      <c r="Q19" s="79"/>
      <c r="R19" s="7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BG19" s="2">
        <f t="shared" si="1"/>
        <v>0</v>
      </c>
      <c r="BH19" s="2">
        <f t="shared" si="2"/>
        <v>0</v>
      </c>
      <c r="BI19" s="2" t="b">
        <f t="shared" si="3"/>
        <v>0</v>
      </c>
      <c r="BJ19" s="2" t="b">
        <f t="shared" si="4"/>
        <v>0</v>
      </c>
      <c r="BK19" s="2" t="b">
        <f t="shared" si="5"/>
        <v>0</v>
      </c>
      <c r="BL19" s="2" t="b">
        <f t="shared" si="6"/>
        <v>0</v>
      </c>
      <c r="BM19" s="2">
        <f t="shared" si="23"/>
        <v>0</v>
      </c>
      <c r="BN19" s="2">
        <f t="shared" si="24"/>
        <v>0</v>
      </c>
      <c r="BO19" s="2">
        <f t="shared" si="7"/>
        <v>0</v>
      </c>
      <c r="BP19" s="2">
        <f t="shared" si="8"/>
        <v>0</v>
      </c>
      <c r="BQ19" s="2" t="b">
        <f t="shared" si="9"/>
        <v>0</v>
      </c>
      <c r="BR19" s="2" t="b">
        <f t="shared" si="10"/>
        <v>0</v>
      </c>
      <c r="BS19" s="2" t="b">
        <f t="shared" si="11"/>
        <v>0</v>
      </c>
      <c r="BT19" s="2" t="b">
        <f t="shared" si="12"/>
        <v>0</v>
      </c>
      <c r="BU19" s="2" t="b">
        <f t="shared" si="13"/>
        <v>0</v>
      </c>
      <c r="BV19" s="2" t="b">
        <f t="shared" si="14"/>
        <v>0</v>
      </c>
      <c r="BW19" s="2">
        <f t="shared" si="15"/>
        <v>0</v>
      </c>
      <c r="BX19" s="2">
        <f t="shared" si="16"/>
        <v>0</v>
      </c>
      <c r="BY19" s="2">
        <f t="shared" si="17"/>
        <v>0</v>
      </c>
      <c r="BZ19" s="2">
        <f t="shared" si="18"/>
        <v>0</v>
      </c>
      <c r="CA19" s="2">
        <f t="shared" si="19"/>
        <v>0</v>
      </c>
      <c r="CB19" s="2">
        <f t="shared" si="20"/>
        <v>0</v>
      </c>
      <c r="CC19" s="2">
        <f t="shared" si="21"/>
        <v>0</v>
      </c>
      <c r="CD19" s="2">
        <f t="shared" si="22"/>
        <v>0</v>
      </c>
    </row>
    <row r="20" spans="5:82" ht="22.5">
      <c r="E20" s="74" t="s">
        <v>79</v>
      </c>
      <c r="F20" s="75"/>
      <c r="G20" s="75"/>
      <c r="H20" s="75"/>
      <c r="I20" s="76"/>
      <c r="J20" s="77"/>
      <c r="K20" s="78"/>
      <c r="L20" s="77"/>
      <c r="M20" s="78"/>
      <c r="N20" s="79" t="s">
        <v>77</v>
      </c>
      <c r="O20" s="79"/>
      <c r="P20" s="79"/>
      <c r="Q20" s="79"/>
      <c r="R20" s="7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BG20" s="2">
        <f t="shared" si="1"/>
        <v>0</v>
      </c>
      <c r="BH20" s="2">
        <f t="shared" si="2"/>
        <v>0</v>
      </c>
      <c r="BI20" s="2" t="b">
        <f t="shared" si="3"/>
        <v>0</v>
      </c>
      <c r="BJ20" s="2" t="b">
        <f t="shared" si="4"/>
        <v>0</v>
      </c>
      <c r="BK20" s="2" t="b">
        <f t="shared" si="5"/>
        <v>0</v>
      </c>
      <c r="BL20" s="2" t="b">
        <f t="shared" si="6"/>
        <v>0</v>
      </c>
      <c r="BM20" s="2">
        <f t="shared" si="23"/>
        <v>0</v>
      </c>
      <c r="BN20" s="2">
        <f t="shared" si="24"/>
        <v>0</v>
      </c>
      <c r="BO20" s="2">
        <f t="shared" si="7"/>
        <v>0</v>
      </c>
      <c r="BP20" s="2">
        <f t="shared" si="8"/>
        <v>0</v>
      </c>
      <c r="BQ20" s="2" t="b">
        <f t="shared" si="9"/>
        <v>0</v>
      </c>
      <c r="BR20" s="2" t="b">
        <f t="shared" si="10"/>
        <v>0</v>
      </c>
      <c r="BS20" s="2" t="b">
        <f t="shared" si="11"/>
        <v>0</v>
      </c>
      <c r="BT20" s="2" t="b">
        <f t="shared" si="12"/>
        <v>0</v>
      </c>
      <c r="BU20" s="2" t="b">
        <f t="shared" si="13"/>
        <v>0</v>
      </c>
      <c r="BV20" s="2" t="b">
        <f t="shared" si="14"/>
        <v>0</v>
      </c>
      <c r="BW20" s="2">
        <f t="shared" si="15"/>
        <v>0</v>
      </c>
      <c r="BX20" s="2">
        <f t="shared" si="16"/>
        <v>0</v>
      </c>
      <c r="BY20" s="2">
        <f t="shared" si="17"/>
        <v>0</v>
      </c>
      <c r="BZ20" s="2">
        <f t="shared" si="18"/>
        <v>0</v>
      </c>
      <c r="CA20" s="2">
        <f t="shared" si="19"/>
        <v>0</v>
      </c>
      <c r="CB20" s="2">
        <f t="shared" si="20"/>
        <v>0</v>
      </c>
      <c r="CC20" s="2">
        <f t="shared" si="21"/>
        <v>0</v>
      </c>
      <c r="CD20" s="2">
        <f t="shared" si="22"/>
        <v>0</v>
      </c>
    </row>
    <row r="21" spans="5:82" ht="22.5">
      <c r="E21" s="74" t="s">
        <v>79</v>
      </c>
      <c r="F21" s="75"/>
      <c r="G21" s="75"/>
      <c r="H21" s="75"/>
      <c r="I21" s="76"/>
      <c r="J21" s="77"/>
      <c r="K21" s="78"/>
      <c r="L21" s="77"/>
      <c r="M21" s="78"/>
      <c r="N21" s="79" t="s">
        <v>80</v>
      </c>
      <c r="O21" s="79"/>
      <c r="P21" s="79"/>
      <c r="Q21" s="79"/>
      <c r="R21" s="7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BG21" s="2">
        <f t="shared" si="1"/>
        <v>0</v>
      </c>
      <c r="BH21" s="2">
        <f t="shared" si="2"/>
        <v>0</v>
      </c>
      <c r="BI21" s="2" t="b">
        <f t="shared" si="3"/>
        <v>0</v>
      </c>
      <c r="BJ21" s="2" t="b">
        <f t="shared" si="4"/>
        <v>0</v>
      </c>
      <c r="BK21" s="2" t="b">
        <f t="shared" si="5"/>
        <v>0</v>
      </c>
      <c r="BL21" s="2" t="b">
        <f t="shared" si="6"/>
        <v>0</v>
      </c>
      <c r="BM21" s="2">
        <f t="shared" si="23"/>
        <v>0</v>
      </c>
      <c r="BN21" s="2">
        <f t="shared" si="24"/>
        <v>0</v>
      </c>
      <c r="BO21" s="2">
        <f t="shared" si="7"/>
        <v>0</v>
      </c>
      <c r="BP21" s="2">
        <f t="shared" si="8"/>
        <v>0</v>
      </c>
      <c r="BQ21" s="2" t="b">
        <f t="shared" si="9"/>
        <v>0</v>
      </c>
      <c r="BR21" s="2" t="b">
        <f t="shared" si="10"/>
        <v>0</v>
      </c>
      <c r="BS21" s="2" t="b">
        <f t="shared" si="11"/>
        <v>0</v>
      </c>
      <c r="BT21" s="2" t="b">
        <f t="shared" si="12"/>
        <v>0</v>
      </c>
      <c r="BU21" s="2" t="b">
        <f t="shared" si="13"/>
        <v>0</v>
      </c>
      <c r="BV21" s="2" t="b">
        <f t="shared" si="14"/>
        <v>0</v>
      </c>
      <c r="BW21" s="2">
        <f t="shared" si="15"/>
        <v>0</v>
      </c>
      <c r="BX21" s="2">
        <f t="shared" si="16"/>
        <v>0</v>
      </c>
      <c r="BY21" s="2">
        <f t="shared" si="17"/>
        <v>0</v>
      </c>
      <c r="BZ21" s="2">
        <f t="shared" si="18"/>
        <v>0</v>
      </c>
      <c r="CA21" s="2">
        <f t="shared" si="19"/>
        <v>0</v>
      </c>
      <c r="CB21" s="2">
        <f t="shared" si="20"/>
        <v>0</v>
      </c>
      <c r="CC21" s="2">
        <f t="shared" si="21"/>
        <v>0</v>
      </c>
      <c r="CD21" s="2">
        <f t="shared" si="22"/>
        <v>0</v>
      </c>
    </row>
    <row r="22" spans="5:82" ht="22.5">
      <c r="E22" s="74" t="s">
        <v>74</v>
      </c>
      <c r="F22" s="75"/>
      <c r="G22" s="75"/>
      <c r="H22" s="75"/>
      <c r="I22" s="76"/>
      <c r="J22" s="77"/>
      <c r="K22" s="78"/>
      <c r="L22" s="77"/>
      <c r="M22" s="78"/>
      <c r="N22" s="79" t="s">
        <v>77</v>
      </c>
      <c r="O22" s="79"/>
      <c r="P22" s="79"/>
      <c r="Q22" s="79"/>
      <c r="R22" s="79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BG22" s="2">
        <f t="shared" si="1"/>
        <v>0</v>
      </c>
      <c r="BH22" s="2">
        <f t="shared" si="2"/>
        <v>0</v>
      </c>
      <c r="BI22" s="2" t="b">
        <f t="shared" si="3"/>
        <v>0</v>
      </c>
      <c r="BJ22" s="2" t="b">
        <f t="shared" si="4"/>
        <v>0</v>
      </c>
      <c r="BK22" s="2" t="b">
        <f t="shared" si="5"/>
        <v>0</v>
      </c>
      <c r="BL22" s="2" t="b">
        <f t="shared" si="6"/>
        <v>0</v>
      </c>
      <c r="BM22" s="2">
        <f t="shared" si="23"/>
        <v>0</v>
      </c>
      <c r="BN22" s="2">
        <f t="shared" si="24"/>
        <v>0</v>
      </c>
      <c r="BO22" s="2">
        <f t="shared" si="7"/>
        <v>0</v>
      </c>
      <c r="BP22" s="2">
        <f t="shared" si="8"/>
        <v>0</v>
      </c>
      <c r="BQ22" s="2" t="b">
        <f t="shared" si="9"/>
        <v>0</v>
      </c>
      <c r="BR22" s="2" t="b">
        <f t="shared" si="10"/>
        <v>0</v>
      </c>
      <c r="BS22" s="2" t="b">
        <f t="shared" si="11"/>
        <v>0</v>
      </c>
      <c r="BT22" s="2" t="b">
        <f t="shared" si="12"/>
        <v>0</v>
      </c>
      <c r="BU22" s="2" t="b">
        <f t="shared" si="13"/>
        <v>0</v>
      </c>
      <c r="BV22" s="2" t="b">
        <f t="shared" si="14"/>
        <v>0</v>
      </c>
      <c r="BW22" s="2">
        <f t="shared" si="15"/>
        <v>0</v>
      </c>
      <c r="BX22" s="2">
        <f t="shared" si="16"/>
        <v>0</v>
      </c>
      <c r="BY22" s="2">
        <f t="shared" si="17"/>
        <v>0</v>
      </c>
      <c r="BZ22" s="2">
        <f t="shared" si="18"/>
        <v>0</v>
      </c>
      <c r="CA22" s="2">
        <f t="shared" si="19"/>
        <v>0</v>
      </c>
      <c r="CB22" s="2">
        <f t="shared" si="20"/>
        <v>0</v>
      </c>
      <c r="CC22" s="2">
        <f t="shared" si="21"/>
        <v>0</v>
      </c>
      <c r="CD22" s="2">
        <f t="shared" si="22"/>
        <v>0</v>
      </c>
    </row>
    <row r="23" spans="5:37" ht="19.5">
      <c r="E23" s="45"/>
      <c r="F23" s="45"/>
      <c r="G23" s="45"/>
      <c r="H23" s="45"/>
      <c r="I23" s="45"/>
      <c r="J23" s="46"/>
      <c r="K23" s="47"/>
      <c r="L23" s="46"/>
      <c r="M23" s="47"/>
      <c r="N23" s="45"/>
      <c r="O23" s="45"/>
      <c r="P23" s="45"/>
      <c r="Q23" s="45"/>
      <c r="R23" s="4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5:37" ht="19.5">
      <c r="E24" s="45"/>
      <c r="F24" s="45"/>
      <c r="G24" s="45"/>
      <c r="H24" s="45"/>
      <c r="I24" s="45"/>
      <c r="J24" s="46"/>
      <c r="K24" s="47"/>
      <c r="L24" s="46"/>
      <c r="M24" s="47"/>
      <c r="N24" s="45"/>
      <c r="O24" s="45"/>
      <c r="P24" s="45"/>
      <c r="Q24" s="45"/>
      <c r="R24" s="4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5:37" ht="19.5">
      <c r="E25" s="45"/>
      <c r="F25" s="45"/>
      <c r="G25" s="45"/>
      <c r="H25" s="45"/>
      <c r="I25" s="45"/>
      <c r="J25" s="46"/>
      <c r="K25" s="47"/>
      <c r="L25" s="46"/>
      <c r="M25" s="47"/>
      <c r="N25" s="45"/>
      <c r="O25" s="45"/>
      <c r="P25" s="45"/>
      <c r="Q25" s="45"/>
      <c r="R25" s="4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5:37" ht="19.5">
      <c r="E26" s="45"/>
      <c r="F26" s="45"/>
      <c r="G26" s="45"/>
      <c r="H26" s="45"/>
      <c r="I26" s="45"/>
      <c r="J26" s="46"/>
      <c r="K26" s="47"/>
      <c r="L26" s="46"/>
      <c r="M26" s="47"/>
      <c r="N26" s="45"/>
      <c r="O26" s="45"/>
      <c r="P26" s="45"/>
      <c r="Q26" s="45"/>
      <c r="R26" s="4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5:112" ht="19.5">
      <c r="E27" s="8" t="s">
        <v>25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 t="s">
        <v>26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  <c r="AN27" s="11" t="s">
        <v>26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CF27" s="12" t="str">
        <f>AN30</f>
        <v>ECOSSE</v>
      </c>
      <c r="CG27" s="12" t="str">
        <f>AN31</f>
        <v>AFRIQUE DU SUD</v>
      </c>
      <c r="CH27" s="12" t="str">
        <f>AN32</f>
        <v>SAMOA</v>
      </c>
      <c r="CI27" s="12" t="str">
        <f>AN33</f>
        <v>JAPON</v>
      </c>
      <c r="CJ27" s="12" t="str">
        <f>AN34</f>
        <v>USA</v>
      </c>
      <c r="CK27" s="13" t="str">
        <f aca="true" t="shared" si="26" ref="CK27:CY27">CF27</f>
        <v>ECOSSE</v>
      </c>
      <c r="CL27" s="13" t="str">
        <f t="shared" si="26"/>
        <v>AFRIQUE DU SUD</v>
      </c>
      <c r="CM27" s="13" t="str">
        <f t="shared" si="26"/>
        <v>SAMOA</v>
      </c>
      <c r="CN27" s="13" t="str">
        <f t="shared" si="26"/>
        <v>JAPON</v>
      </c>
      <c r="CO27" s="13" t="str">
        <f t="shared" si="26"/>
        <v>USA</v>
      </c>
      <c r="CP27" s="14" t="str">
        <f t="shared" si="26"/>
        <v>ECOSSE</v>
      </c>
      <c r="CQ27" s="14" t="str">
        <f t="shared" si="26"/>
        <v>AFRIQUE DU SUD</v>
      </c>
      <c r="CR27" s="14" t="str">
        <f t="shared" si="26"/>
        <v>SAMOA</v>
      </c>
      <c r="CS27" s="14" t="str">
        <f t="shared" si="26"/>
        <v>JAPON</v>
      </c>
      <c r="CT27" s="14" t="str">
        <f t="shared" si="26"/>
        <v>USA</v>
      </c>
      <c r="CU27" s="15" t="str">
        <f t="shared" si="26"/>
        <v>ECOSSE</v>
      </c>
      <c r="CV27" s="15" t="str">
        <f t="shared" si="26"/>
        <v>AFRIQUE DU SUD</v>
      </c>
      <c r="CW27" s="15" t="str">
        <f t="shared" si="26"/>
        <v>SAMOA</v>
      </c>
      <c r="CX27" s="15" t="str">
        <f t="shared" si="26"/>
        <v>JAPON</v>
      </c>
      <c r="CY27" s="15" t="str">
        <f t="shared" si="26"/>
        <v>USA</v>
      </c>
      <c r="CZ27" s="16"/>
      <c r="DA27" s="16" t="s">
        <v>1</v>
      </c>
      <c r="DB27" s="2" t="s">
        <v>0</v>
      </c>
      <c r="DC27" s="2" t="s">
        <v>24</v>
      </c>
      <c r="DD27" s="2" t="s">
        <v>24</v>
      </c>
      <c r="DF27" s="2" t="s">
        <v>0</v>
      </c>
      <c r="DG27" s="2" t="s">
        <v>24</v>
      </c>
      <c r="DH27" s="2" t="s">
        <v>1</v>
      </c>
    </row>
    <row r="28" spans="5:112" ht="19.5"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CF28" s="12">
        <f>IF(AS30=1,10000000)</f>
        <v>10000000</v>
      </c>
      <c r="CG28" s="12">
        <f>IF(AS31=1,10000000)</f>
        <v>10000000</v>
      </c>
      <c r="CH28" s="12">
        <f>IF(AS32=1,10000000)</f>
        <v>10000000</v>
      </c>
      <c r="CI28" s="12">
        <f>IF(AS33=1,10000000)</f>
        <v>10000000</v>
      </c>
      <c r="CJ28" s="12">
        <f>IF(AS34=1,10000000)</f>
        <v>10000000</v>
      </c>
      <c r="CK28" s="13" t="b">
        <f>IF(AS30=2,8000000)</f>
        <v>0</v>
      </c>
      <c r="CL28" s="13" t="b">
        <f>IF(AS31=2,8000000)</f>
        <v>0</v>
      </c>
      <c r="CM28" s="13" t="b">
        <f>IF(AS32=2,8000000)</f>
        <v>0</v>
      </c>
      <c r="CN28" s="13" t="b">
        <f>IF(AS33=2,8000000)</f>
        <v>0</v>
      </c>
      <c r="CO28" s="13" t="b">
        <f>IF(AS34=2,8000000)</f>
        <v>0</v>
      </c>
      <c r="CP28" s="14" t="b">
        <f>IF(AS30=3,6000000)</f>
        <v>0</v>
      </c>
      <c r="CQ28" s="14" t="b">
        <f>IF(AS31=3,6000000)</f>
        <v>0</v>
      </c>
      <c r="CR28" s="14" t="b">
        <f>IF(AS32=3,6000000)</f>
        <v>0</v>
      </c>
      <c r="CS28" s="14" t="b">
        <f>IF(AS33=3,6000000)</f>
        <v>0</v>
      </c>
      <c r="CT28" s="14" t="b">
        <f>IF(AS34=3,6000000)</f>
        <v>0</v>
      </c>
      <c r="CU28" s="15" t="b">
        <f>IF(AS30=4,4000000)</f>
        <v>0</v>
      </c>
      <c r="CV28" s="15" t="b">
        <f>IF(AS31=4,4000000)</f>
        <v>0</v>
      </c>
      <c r="CW28" s="15" t="b">
        <f>IF(AS32=4,4000000)</f>
        <v>0</v>
      </c>
      <c r="CX28" s="15" t="b">
        <f>IF(AS33=4,4000000)</f>
        <v>0</v>
      </c>
      <c r="CY28" s="15" t="b">
        <f>IF(AS34=4,4000000)</f>
        <v>0</v>
      </c>
      <c r="CZ28" s="16">
        <v>1</v>
      </c>
      <c r="DA28" s="16">
        <f>RANK(DD28,DD28:DD32)</f>
        <v>1</v>
      </c>
      <c r="DB28" s="2" t="str">
        <f>CU27</f>
        <v>ECOSSE</v>
      </c>
      <c r="DC28" s="2">
        <f>SUM(CF33,CK33,CP33,CU33)</f>
        <v>10000000</v>
      </c>
      <c r="DD28" s="2">
        <f>DC28+0.0000005</f>
        <v>10000000.0000005</v>
      </c>
      <c r="DF28" s="2" t="str">
        <f>VLOOKUP(CZ28,DA28:DB32,2,0)</f>
        <v>ECOSSE</v>
      </c>
      <c r="DG28" s="2">
        <f>VLOOKUP(DF28,DB28:DC32,2,0)</f>
        <v>10000000</v>
      </c>
      <c r="DH28" s="2">
        <f>RANK(DG28,DG28:DG32)</f>
        <v>1</v>
      </c>
    </row>
    <row r="29" spans="5:112" ht="19.5">
      <c r="E29" s="20" t="s">
        <v>0</v>
      </c>
      <c r="F29" s="20"/>
      <c r="G29" s="20"/>
      <c r="H29" s="20"/>
      <c r="I29" s="20"/>
      <c r="J29" s="21" t="s">
        <v>48</v>
      </c>
      <c r="K29" s="22" t="s">
        <v>51</v>
      </c>
      <c r="L29" s="21" t="s">
        <v>48</v>
      </c>
      <c r="M29" s="22" t="s">
        <v>51</v>
      </c>
      <c r="N29" s="20" t="s">
        <v>0</v>
      </c>
      <c r="O29" s="20"/>
      <c r="P29" s="20"/>
      <c r="Q29" s="20"/>
      <c r="R29" s="20"/>
      <c r="S29" s="23" t="s">
        <v>0</v>
      </c>
      <c r="T29" s="20"/>
      <c r="U29" s="20"/>
      <c r="V29" s="20"/>
      <c r="W29" s="20"/>
      <c r="X29" s="21" t="s">
        <v>1</v>
      </c>
      <c r="Y29" s="21" t="s">
        <v>75</v>
      </c>
      <c r="Z29" s="21" t="s">
        <v>3</v>
      </c>
      <c r="AA29" s="21" t="s">
        <v>4</v>
      </c>
      <c r="AB29" s="21" t="s">
        <v>5</v>
      </c>
      <c r="AC29" s="21" t="s">
        <v>6</v>
      </c>
      <c r="AD29" s="21" t="s">
        <v>49</v>
      </c>
      <c r="AE29" s="21" t="s">
        <v>50</v>
      </c>
      <c r="AF29" s="21" t="s">
        <v>7</v>
      </c>
      <c r="AG29" s="22" t="s">
        <v>54</v>
      </c>
      <c r="AH29" s="22" t="s">
        <v>55</v>
      </c>
      <c r="AI29" s="22" t="s">
        <v>52</v>
      </c>
      <c r="AJ29" s="22" t="s">
        <v>53</v>
      </c>
      <c r="AK29" s="21" t="s">
        <v>7</v>
      </c>
      <c r="AN29" s="11" t="s">
        <v>0</v>
      </c>
      <c r="AO29" s="11"/>
      <c r="AP29" s="11"/>
      <c r="AQ29" s="11"/>
      <c r="AR29" s="11"/>
      <c r="AS29" s="13" t="s">
        <v>1</v>
      </c>
      <c r="AT29" s="13" t="s">
        <v>48</v>
      </c>
      <c r="AU29" s="13" t="s">
        <v>3</v>
      </c>
      <c r="AV29" s="13" t="s">
        <v>4</v>
      </c>
      <c r="AW29" s="13" t="s">
        <v>5</v>
      </c>
      <c r="AX29" s="13" t="s">
        <v>6</v>
      </c>
      <c r="AY29" s="13" t="s">
        <v>49</v>
      </c>
      <c r="AZ29" s="13" t="s">
        <v>50</v>
      </c>
      <c r="BA29" s="13" t="s">
        <v>7</v>
      </c>
      <c r="BB29" s="6" t="s">
        <v>54</v>
      </c>
      <c r="BC29" s="6" t="s">
        <v>55</v>
      </c>
      <c r="BD29" s="6" t="s">
        <v>52</v>
      </c>
      <c r="BE29" s="6" t="s">
        <v>53</v>
      </c>
      <c r="BF29" s="13" t="s">
        <v>7</v>
      </c>
      <c r="BG29" s="2" t="s">
        <v>48</v>
      </c>
      <c r="BH29" s="2" t="s">
        <v>48</v>
      </c>
      <c r="BI29" s="2" t="s">
        <v>11</v>
      </c>
      <c r="BJ29" s="2" t="s">
        <v>11</v>
      </c>
      <c r="BK29" s="2" t="s">
        <v>12</v>
      </c>
      <c r="BL29" s="2" t="s">
        <v>12</v>
      </c>
      <c r="BM29" s="2" t="s">
        <v>13</v>
      </c>
      <c r="BN29" s="2" t="s">
        <v>14</v>
      </c>
      <c r="BO29" s="2" t="s">
        <v>15</v>
      </c>
      <c r="BP29" s="2" t="s">
        <v>15</v>
      </c>
      <c r="BQ29" s="2" t="s">
        <v>16</v>
      </c>
      <c r="BR29" s="2" t="s">
        <v>16</v>
      </c>
      <c r="BS29" s="2" t="s">
        <v>17</v>
      </c>
      <c r="BT29" s="2" t="s">
        <v>17</v>
      </c>
      <c r="BU29" s="2" t="s">
        <v>18</v>
      </c>
      <c r="BV29" s="2" t="s">
        <v>18</v>
      </c>
      <c r="BW29" s="2" t="s">
        <v>19</v>
      </c>
      <c r="BX29" s="2" t="s">
        <v>19</v>
      </c>
      <c r="BY29" s="2" t="s">
        <v>20</v>
      </c>
      <c r="BZ29" s="2" t="s">
        <v>20</v>
      </c>
      <c r="CA29" s="6" t="s">
        <v>52</v>
      </c>
      <c r="CB29" s="6" t="s">
        <v>52</v>
      </c>
      <c r="CC29" s="6" t="s">
        <v>53</v>
      </c>
      <c r="CD29" s="6" t="s">
        <v>53</v>
      </c>
      <c r="CF29" s="12">
        <f>IF(AS30=1,IF(AS31=1,SUM(BN36-BM36)*10000+(BA30)/1000+(BF30)/10000+(AY30)/100000+(BD30)/1000000))</f>
        <v>0</v>
      </c>
      <c r="CG29" s="12">
        <f>IF(AS31=1,IF(AS30=1,SUM(BM36-BN36)*10000+(BA31)/1000+(BF31)/10000+(AY31)/100000+(BD31)/1000000))</f>
        <v>0</v>
      </c>
      <c r="CH29" s="12">
        <f>IF(AS32=1,IF(AS30=1,SUM(BN38-BM38)*10000+(BA32)/1000+(BF32)/10000+(AY32)/100000+(BD32)/1000000))</f>
        <v>0</v>
      </c>
      <c r="CI29" s="12">
        <f>IF(AS33=1,IF(AS30=1,SUM(BN32-BM32)*10000+(BA33)/1000+(BF33)/10000+(AY33)/100000+(BD33)/1000000))</f>
        <v>0</v>
      </c>
      <c r="CJ29" s="12">
        <f>IF(AS34=1,IF(AS30=1,SUM(BN34-BM34)*10000+(BA34)/1000+(BF34)/10000+(AY34)/100000+(BD34)/1000000))</f>
        <v>0</v>
      </c>
      <c r="CK29" s="13" t="b">
        <f>IF(AS30=2,IF(AS31=2,SUM(BN36-BM36)*10000+(BA30)/1000+(BF30)/10000+(AY30)/100000+(BD30)/1000000))</f>
        <v>0</v>
      </c>
      <c r="CL29" s="13" t="b">
        <f>IF(AS31=2,IF(AS30=2,SUM(BM36-BN36)*10000+(BA31)/1000+(BF31)/10000+(AY31)/100000+(BD31)/1000000))</f>
        <v>0</v>
      </c>
      <c r="CM29" s="13" t="b">
        <f>IF(AS32=2,IF(AS30=2,SUM(BN38-BM38)*10000+(BA32)/1000+(BF32)/10000+(AY32)/100000+(BD32)/1000000))</f>
        <v>0</v>
      </c>
      <c r="CN29" s="13" t="b">
        <f>IF(AS33=2,IF(AS30=2,SUM(BN32-BM32)*10000+(BA33)/1000+(BF33)/10000+(AY33)/100000+(BD33)/1000000))</f>
        <v>0</v>
      </c>
      <c r="CO29" s="13" t="b">
        <f>IF(AS34=2,IF(AS30=2,SUM(BN34-BM34)*10000+(BA34)/1000+(BF34)/10000+(AY34)/100000+(BD34)/1000000))</f>
        <v>0</v>
      </c>
      <c r="CP29" s="14" t="b">
        <f>IF(AS30=3,IF(AS31=3,SUM(BN36-BM36)*10000+(BA30)/1000+(BF30)/10000+(AY30)/100000+(BD30)/1000000))</f>
        <v>0</v>
      </c>
      <c r="CQ29" s="14" t="b">
        <f>IF(AS31=3,IF(AS30=3,SUM(BM36-BN36)*10000+(BA31)/1000+(BF31)/10000+(AY31)/100000+(BD31)/1000000))</f>
        <v>0</v>
      </c>
      <c r="CR29" s="14" t="b">
        <f>IF(AS32=3,IF(AS30=3,SUM(BN38-BM38)*10000+(BA32)/1000+(BF32)/10000+(AY32)/100000+(BD32)/1000000))</f>
        <v>0</v>
      </c>
      <c r="CS29" s="14" t="b">
        <f>IF(AS33=3,IF(AS30=3,SUM(BN32-BM32)*10000+(BA33)/1000+(BF33)/10000+(AY33)/100000+(BD33)/1000000))</f>
        <v>0</v>
      </c>
      <c r="CT29" s="14" t="b">
        <f>IF(AS34=3,IF(AS30=3,SUM(BN34-BM34)*10000+(BA34)/1000+(BF34)/10000+(AY34)/100000+(BD34)/1000000))</f>
        <v>0</v>
      </c>
      <c r="CU29" s="15" t="b">
        <f>IF(AS30=4,IF(AS31=4,SUM(BN36-BM36)*10000+(BA30)/1000+(BF30)/10000+(AY30)/100000+(BD30)/1000000))</f>
        <v>0</v>
      </c>
      <c r="CV29" s="15" t="b">
        <f>IF(AS31=4,IF(AS30=4,SUM(BM36-BN36)*10000+(BA31)/1000+(BF31)/10000+(AY31)/100000+(BD31)/1000000))</f>
        <v>0</v>
      </c>
      <c r="CW29" s="15" t="b">
        <f>IF(AS32=4,IF(AS30=4,SUM(BN38-BM38)*10000+(BA32)/1000+(BF32)/10000+(AY32)/100000+(BD32)/1000000))</f>
        <v>0</v>
      </c>
      <c r="CX29" s="15" t="b">
        <f>IF(AS33=4,IF(AS30=4,SUM(BN32-BM32)*10000+(BA33)/1000+(BF33)/10000+(AY33)/100000+(BD33)/1000000))</f>
        <v>0</v>
      </c>
      <c r="CY29" s="15" t="b">
        <f>IF(AS34=4,IF(AS30=4,SUM(BN34-BM34)*10000+(BA34)/1000+(BF34)/10000+(AY34)/100000+(BD34)/1000000))</f>
        <v>0</v>
      </c>
      <c r="CZ29" s="16">
        <v>2</v>
      </c>
      <c r="DA29" s="16">
        <f>RANK(DD29,DD28:DD32)</f>
        <v>2</v>
      </c>
      <c r="DB29" s="2" t="str">
        <f>CV27</f>
        <v>AFRIQUE DU SUD</v>
      </c>
      <c r="DC29" s="2">
        <f>SUM(CG33,CL33,CQ33,CV33)</f>
        <v>10000000</v>
      </c>
      <c r="DD29" s="2">
        <f>DC29+0.0000004</f>
        <v>10000000.0000004</v>
      </c>
      <c r="DF29" s="2" t="str">
        <f>VLOOKUP(CZ29,DA28:DB32,2,0)</f>
        <v>AFRIQUE DU SUD</v>
      </c>
      <c r="DG29" s="2">
        <f>VLOOKUP(DF29,DB28:DC32,2,0)</f>
        <v>10000000</v>
      </c>
      <c r="DH29" s="2">
        <f>RANK(DG29,DG28:DG32)</f>
        <v>1</v>
      </c>
    </row>
    <row r="30" spans="5:112" ht="22.5">
      <c r="E30" s="79" t="s">
        <v>76</v>
      </c>
      <c r="F30" s="79"/>
      <c r="G30" s="79"/>
      <c r="H30" s="79"/>
      <c r="I30" s="79"/>
      <c r="J30" s="77"/>
      <c r="K30" s="78"/>
      <c r="L30" s="77"/>
      <c r="M30" s="78"/>
      <c r="N30" s="79" t="s">
        <v>85</v>
      </c>
      <c r="O30" s="79"/>
      <c r="P30" s="79"/>
      <c r="Q30" s="79"/>
      <c r="R30" s="79"/>
      <c r="S30" s="80" t="s">
        <v>82</v>
      </c>
      <c r="T30" s="81"/>
      <c r="U30" s="81"/>
      <c r="V30" s="81"/>
      <c r="W30" s="81"/>
      <c r="X30" s="24"/>
      <c r="Y30" s="25"/>
      <c r="Z30" s="26"/>
      <c r="AA30" s="26"/>
      <c r="AB30" s="26"/>
      <c r="AC30" s="26"/>
      <c r="AD30" s="26"/>
      <c r="AE30" s="26"/>
      <c r="AF30" s="26"/>
      <c r="AG30" s="27"/>
      <c r="AH30" s="27"/>
      <c r="AI30" s="28"/>
      <c r="AJ30" s="28"/>
      <c r="AK30" s="28"/>
      <c r="AN30" s="11" t="s">
        <v>29</v>
      </c>
      <c r="AO30" s="11"/>
      <c r="AP30" s="11"/>
      <c r="AQ30" s="11"/>
      <c r="AR30" s="11"/>
      <c r="AS30" s="13">
        <f>RANK(AT30,AT30:AT34)</f>
        <v>1</v>
      </c>
      <c r="AT30" s="13">
        <f>SUMPRODUCT((E30:I39=AN30)*(BM30:BM39))+SUMPRODUCT((N30:R39=AN30)*(BN30:BN39))</f>
        <v>0</v>
      </c>
      <c r="AU30" s="13">
        <f>SUMPRODUCT((E30:I39=AN30)*(BO30:BO39))+SUMPRODUCT((N30:R39=AN30)*(BP30:BP39))</f>
        <v>0</v>
      </c>
      <c r="AV30" s="13">
        <f>SUMPRODUCT((E30:I39=AN30)*(BQ30:BQ39))+SUMPRODUCT((N30:R39=AN30)*(BR30:BR39))</f>
        <v>0</v>
      </c>
      <c r="AW30" s="13">
        <f>SUMPRODUCT((E30:I39=AN30)*(BS30:BS39))+SUMPRODUCT((N30:R39=AN30)*(BT30:BT39))</f>
        <v>0</v>
      </c>
      <c r="AX30" s="13">
        <f>SUMPRODUCT((E30:I39=AN30)*(BU30:BU39))+SUMPRODUCT((N30:R39=AN30)*(BV30:BV39))</f>
        <v>0</v>
      </c>
      <c r="AY30" s="13">
        <f>SUMPRODUCT((E30:I39=AN30)*(BW30:BW39))+SUMPRODUCT((N30:R39=AN30)*(BX30:BX39))</f>
        <v>0</v>
      </c>
      <c r="AZ30" s="13">
        <f>SUMPRODUCT((E30:I39=AN30)*(BY30:BY39))+SUMPRODUCT((N30:R39=AN30)*(BZ30:BZ39))</f>
        <v>0</v>
      </c>
      <c r="BA30" s="13">
        <f>AY30-AZ30</f>
        <v>0</v>
      </c>
      <c r="BB30" s="13">
        <f>SUMPRODUCT((E30:I39=AN30)*(BI30:BI39))+SUMPRODUCT((N30:R39=AN30)*(BJ30:BJ39))</f>
        <v>0</v>
      </c>
      <c r="BC30" s="13">
        <f>SUMPRODUCT((E30:I39=AN30)*(BK30:BK39))+SUMPRODUCT((N30:R39=AN30)*(BL30:BL39))</f>
        <v>0</v>
      </c>
      <c r="BD30" s="13">
        <f>SUMPRODUCT((E30:I39=AN30)*(CA30:CA39))+SUMPRODUCT((N30:R39=AN30)*(CB30:CB39))</f>
        <v>0</v>
      </c>
      <c r="BE30" s="13">
        <f>SUMPRODUCT((E30:I39=AN30)*(CC30:CC39))+SUMPRODUCT((N30:R39=AN30)*(CD30:CD39))</f>
        <v>0</v>
      </c>
      <c r="BF30" s="13">
        <f>BD30-BE30</f>
        <v>0</v>
      </c>
      <c r="BG30" s="2">
        <f aca="true" t="shared" si="27" ref="BG30:BG39">IF(J30="",0,IF(J30&gt;L30,4,IF(J30=L30,2,IF(J30&lt;L30,0))))</f>
        <v>0</v>
      </c>
      <c r="BH30" s="2">
        <f aca="true" t="shared" si="28" ref="BH30:BH39">IF(L30="",0,IF(L30&gt;J30,4,IF(L30=J30,2,IF(L30&lt;J30,0))))</f>
        <v>0</v>
      </c>
      <c r="BI30" s="2" t="b">
        <f aca="true" t="shared" si="29" ref="BI30:BI39">IF(K30&lt;&gt;"",IF(K30&gt;=4,1))</f>
        <v>0</v>
      </c>
      <c r="BJ30" s="2" t="b">
        <f aca="true" t="shared" si="30" ref="BJ30:BJ39">IF(M30&lt;&gt;"",IF(M30&gt;=4,1))</f>
        <v>0</v>
      </c>
      <c r="BK30" s="2" t="b">
        <f aca="true" t="shared" si="31" ref="BK30:BK39">IF(J30&lt;L30,IF(SUM(L30-J30)&lt;=7,1))</f>
        <v>0</v>
      </c>
      <c r="BL30" s="2" t="b">
        <f aca="true" t="shared" si="32" ref="BL30:BL39">IF(L30&lt;J30,IF(SUM(J30-L30)&lt;=7,1))</f>
        <v>0</v>
      </c>
      <c r="BM30" s="2">
        <f>SUM(BG30,BI30,BK30)</f>
        <v>0</v>
      </c>
      <c r="BN30" s="2">
        <f>SUM(BH30,BJ30,BL30)</f>
        <v>0</v>
      </c>
      <c r="BO30" s="2">
        <f aca="true" t="shared" si="33" ref="BO30:BO39">IF(J30="",0,1)</f>
        <v>0</v>
      </c>
      <c r="BP30" s="2">
        <f aca="true" t="shared" si="34" ref="BP30:BP39">IF(L30="",0,1)</f>
        <v>0</v>
      </c>
      <c r="BQ30" s="2" t="b">
        <f aca="true" t="shared" si="35" ref="BQ30:BQ39">IF(J30&lt;&gt;"",IF(J30&gt;L30,1))</f>
        <v>0</v>
      </c>
      <c r="BR30" s="2" t="b">
        <f aca="true" t="shared" si="36" ref="BR30:BR39">IF(L30&lt;&gt;"",IF(L30&gt;J30,1))</f>
        <v>0</v>
      </c>
      <c r="BS30" s="2" t="b">
        <f aca="true" t="shared" si="37" ref="BS30:BS39">IF(J30&lt;&gt;"",IF(J30=L30,1))</f>
        <v>0</v>
      </c>
      <c r="BT30" s="2" t="b">
        <f aca="true" t="shared" si="38" ref="BT30:BT39">IF(L30&lt;&gt;"",IF(L30=J30,1))</f>
        <v>0</v>
      </c>
      <c r="BU30" s="2" t="b">
        <f aca="true" t="shared" si="39" ref="BU30:BU39">IF(J30&lt;&gt;"",IF(J30&lt;L30,1))</f>
        <v>0</v>
      </c>
      <c r="BV30" s="2" t="b">
        <f aca="true" t="shared" si="40" ref="BV30:BV39">IF(L30&lt;&gt;"",IF(L30&lt;J30,1))</f>
        <v>0</v>
      </c>
      <c r="BW30" s="2">
        <f aca="true" t="shared" si="41" ref="BW30:BW39">J30</f>
        <v>0</v>
      </c>
      <c r="BX30" s="2">
        <f aca="true" t="shared" si="42" ref="BX30:BX39">L30</f>
        <v>0</v>
      </c>
      <c r="BY30" s="2">
        <f aca="true" t="shared" si="43" ref="BY30:BY39">L30</f>
        <v>0</v>
      </c>
      <c r="BZ30" s="2">
        <f aca="true" t="shared" si="44" ref="BZ30:BZ39">J30</f>
        <v>0</v>
      </c>
      <c r="CA30" s="2">
        <f aca="true" t="shared" si="45" ref="CA30:CA39">K30</f>
        <v>0</v>
      </c>
      <c r="CB30" s="2">
        <f aca="true" t="shared" si="46" ref="CB30:CB39">M30</f>
        <v>0</v>
      </c>
      <c r="CC30" s="2">
        <f aca="true" t="shared" si="47" ref="CC30:CC39">M30</f>
        <v>0</v>
      </c>
      <c r="CD30" s="2">
        <f aca="true" t="shared" si="48" ref="CD30:CD39">K30</f>
        <v>0</v>
      </c>
      <c r="CF30" s="12">
        <f>IF(AS30=1,IF(AS32=1,SUM(BM38-BN38)*10000+(BA30)/1000+(BF30)/10000+(AY30)/100000+(BD30)/1000000))</f>
        <v>0</v>
      </c>
      <c r="CG30" s="12">
        <f>IF(AS31=1,IF(AS32=1,SUM(BM33-BN33)*10000+(BA31)/1000+(BF31)/10000+(AY31)/100000+(BD31)/1000000))</f>
        <v>0</v>
      </c>
      <c r="CH30" s="12">
        <f>IF(AS32=1,IF(AS31=1,SUM(BN33-BM33)*10000+(BA32)/1000+(BF32)/10000+(AY32)/100000+(BD32)/1000000))</f>
        <v>0</v>
      </c>
      <c r="CI30" s="12">
        <f>IF(AS33=1,IF(AS31=1,SUM(BN30-BM30)*10000+(BA33)/1000+(BF33)/10000+(AY33)/100000+(BD33)/1000000))</f>
        <v>0</v>
      </c>
      <c r="CJ30" s="12">
        <f>IF(AS34=1,IF(AS31=1,SUM(BN39-BM39)*10000+(BA34)/1000+(BF34)/10000+(AY34)/100000+(BD34)/1000000))</f>
        <v>0</v>
      </c>
      <c r="CK30" s="13" t="b">
        <f>IF(AS30=2,IF(AS32=2,SUM(BM38-BN38)*10000+(BA30)/1000+(BF30)/10000+(AY30)/100000+(BD30)/1000000))</f>
        <v>0</v>
      </c>
      <c r="CL30" s="13" t="b">
        <f>IF(AS31=2,IF(AS32=2,SUM(BM33-BN33)*10000+(BA31)/1000+(BF31)/10000+(AY31)/100000+(BD31)/1000000))</f>
        <v>0</v>
      </c>
      <c r="CM30" s="13" t="b">
        <f>IF(AS32=2,IF(AS31=2,SUM(BN33-BM33)*10000+(BA32)/1000+(BF32)/10000+(AY32)/100000+(BD32)/1000000))</f>
        <v>0</v>
      </c>
      <c r="CN30" s="13" t="b">
        <f>IF(AS33=2,IF(AS31=2,SUM(BN30-BM30)*10000+(BA33)/1000+(BF33)/10000+(AY33)/100000+(BD33)/1000000))</f>
        <v>0</v>
      </c>
      <c r="CO30" s="13" t="b">
        <f>IF(AS34=2,IF(AS31=2,SUM(BN39-BM39)*10000+(BA34)/1000+(BF34)/10000+(AY34)/100000+(BD34)/1000000))</f>
        <v>0</v>
      </c>
      <c r="CP30" s="14" t="b">
        <f>IF(AS30=3,IF(AS32=3,SUM(BM38-BN38)*10000+(BA30)/1000+(BF30)/10000+(AY30)/100000+(BD30)/1000000))</f>
        <v>0</v>
      </c>
      <c r="CQ30" s="14" t="b">
        <f>IF(AS31=3,IF(AS32=3,SUM(BM33-BN33)*10000+(BA31)/1000+(BF31)/10000+(AY31)/100000+(BD31)/1000000))</f>
        <v>0</v>
      </c>
      <c r="CR30" s="14" t="b">
        <f>IF(AS32=3,IF(AS31=3,SUM(BN33-BM33)*10000+(BA32)/1000+(BF32)/10000+(AY32)/100000+(BD32)/1000000))</f>
        <v>0</v>
      </c>
      <c r="CS30" s="14" t="b">
        <f>IF(AS33=3,IF(AS31=3,SUM(BN30-BM30)*10000+(BA33)/1000+(BF33)/10000+(AY33)/100000+(BD33)/1000000))</f>
        <v>0</v>
      </c>
      <c r="CT30" s="14" t="b">
        <f>IF(AS34=3,IF(AS31=3,SUM(BN39-BM39)*10000+(BA34)/1000+(BF34)/10000+(AY34)/100000+(BD34)/1000000))</f>
        <v>0</v>
      </c>
      <c r="CU30" s="15" t="b">
        <f>IF(AS30=4,IF(AS32=4,SUM(BM38-BN38)*10000+(BA30)/1000+(BF30)/10000+(AY30)/100000+(BD30)/1000000))</f>
        <v>0</v>
      </c>
      <c r="CV30" s="15" t="b">
        <f>IF(AS31=4,IF(AS32=4,SUM(BM33-BN33)*10000+(BA31)/1000+(BF31)/10000+(AY31)/100000+(BD31)/1000000))</f>
        <v>0</v>
      </c>
      <c r="CW30" s="15" t="b">
        <f>IF(AS32=4,IF(AS31=4,SUM(BN33-BM33)*10000+(BA32)/1000+(BF32)/10000+(AY32)/100000+(BD32)/1000000))</f>
        <v>0</v>
      </c>
      <c r="CX30" s="15" t="b">
        <f>IF(AS33=4,IF(AS31=4,SUM(BN30-BM30)*10000+(BA33)/1000+(BF33)/10000+(AY33)/100000+(BD33)/1000000))</f>
        <v>0</v>
      </c>
      <c r="CY30" s="15" t="b">
        <f>IF(AS34=4,IF(AS31=4,SUM(BN39-BM39)*10000+(BA34)/1000+(BF34)/10000+(AY34)/100000+(BD34)/1000000))</f>
        <v>0</v>
      </c>
      <c r="CZ30" s="16">
        <v>3</v>
      </c>
      <c r="DA30" s="16">
        <f>RANK(DD30,DD28:DD32)</f>
        <v>3</v>
      </c>
      <c r="DB30" s="2" t="str">
        <f>CW27</f>
        <v>SAMOA</v>
      </c>
      <c r="DC30" s="2">
        <f>SUM(CH33,CM33,CR33,CW33)</f>
        <v>10000000</v>
      </c>
      <c r="DD30" s="2">
        <f>DC30+0.0000003</f>
        <v>10000000.0000003</v>
      </c>
      <c r="DF30" s="2" t="str">
        <f>VLOOKUP(CZ30,DA28:DB32,2,0)</f>
        <v>SAMOA</v>
      </c>
      <c r="DG30" s="2">
        <f>VLOOKUP(DF30,DB28:DC32,2,0)</f>
        <v>10000000</v>
      </c>
      <c r="DH30" s="2">
        <f>RANK(DG30,DG28:DG32)</f>
        <v>1</v>
      </c>
    </row>
    <row r="31" spans="5:112" ht="22.5">
      <c r="E31" s="79" t="s">
        <v>82</v>
      </c>
      <c r="F31" s="79"/>
      <c r="G31" s="79"/>
      <c r="H31" s="79"/>
      <c r="I31" s="79"/>
      <c r="J31" s="77"/>
      <c r="K31" s="78"/>
      <c r="L31" s="77"/>
      <c r="M31" s="78"/>
      <c r="N31" s="79" t="s">
        <v>83</v>
      </c>
      <c r="O31" s="79"/>
      <c r="P31" s="79"/>
      <c r="Q31" s="79"/>
      <c r="R31" s="79"/>
      <c r="S31" s="80" t="s">
        <v>76</v>
      </c>
      <c r="T31" s="81"/>
      <c r="U31" s="81"/>
      <c r="V31" s="81"/>
      <c r="W31" s="81"/>
      <c r="X31" s="24"/>
      <c r="Y31" s="25"/>
      <c r="Z31" s="26"/>
      <c r="AA31" s="26"/>
      <c r="AB31" s="26"/>
      <c r="AC31" s="26"/>
      <c r="AD31" s="26"/>
      <c r="AE31" s="26"/>
      <c r="AF31" s="26"/>
      <c r="AG31" s="27"/>
      <c r="AH31" s="27"/>
      <c r="AI31" s="28"/>
      <c r="AJ31" s="28"/>
      <c r="AK31" s="28"/>
      <c r="AN31" s="11" t="s">
        <v>27</v>
      </c>
      <c r="AO31" s="11"/>
      <c r="AP31" s="11"/>
      <c r="AQ31" s="11"/>
      <c r="AR31" s="11"/>
      <c r="AS31" s="13">
        <f>RANK(AT31,AT30:AT34)</f>
        <v>1</v>
      </c>
      <c r="AT31" s="13">
        <f>SUMPRODUCT((E30:I39=AN31)*(BM30:BM39))+SUMPRODUCT((N30:R39=AN31)*(BN30:BN39))</f>
        <v>0</v>
      </c>
      <c r="AU31" s="13">
        <f>SUMPRODUCT((E30:I39=AN31)*(BO30:BO39))+SUMPRODUCT((N30:R39=AN31)*(BP30:BP39))</f>
        <v>0</v>
      </c>
      <c r="AV31" s="13">
        <f>SUMPRODUCT((E30:I39=AN31)*(BQ30:BQ39))+SUMPRODUCT((N30:R39=AN31)*(BR30:BR39))</f>
        <v>0</v>
      </c>
      <c r="AW31" s="13">
        <f>SUMPRODUCT((E30:I39=AN31)*(BS30:BS39))+SUMPRODUCT((N30:R39=AN31)*(BT30:BT39))</f>
        <v>0</v>
      </c>
      <c r="AX31" s="13">
        <f>SUMPRODUCT((E30:I39=AN31)*(BU30:BU39))+SUMPRODUCT((N30:R39=AN31)*(BV30:BV39))</f>
        <v>0</v>
      </c>
      <c r="AY31" s="13">
        <f>SUMPRODUCT((E30:I39=AN31)*(BW30:BW39))+SUMPRODUCT((N30:R39=AN31)*(BX30:BX39))</f>
        <v>0</v>
      </c>
      <c r="AZ31" s="13">
        <f>SUMPRODUCT((E30:I39=AN31)*(BY30:BY39))+SUMPRODUCT((N30:R39=AN31)*(BZ30:BZ39))</f>
        <v>0</v>
      </c>
      <c r="BA31" s="13">
        <f>AY31-AZ31</f>
        <v>0</v>
      </c>
      <c r="BB31" s="13">
        <f>SUMPRODUCT((E30:I39=AN31)*(BI30:BI39))+SUMPRODUCT((N30:R39=AN31)*(BJ30:BJ39))</f>
        <v>0</v>
      </c>
      <c r="BC31" s="13">
        <f>SUMPRODUCT((E30:I39=AN31)*(BK30:BK39))+SUMPRODUCT((N30:R39=AN31)*(BL30:BL39))</f>
        <v>0</v>
      </c>
      <c r="BD31" s="13">
        <f>SUMPRODUCT((E30:I39=AN31)*(CA30:CA39))+SUMPRODUCT((N30:R39=AN31)*(CB30:CB39))</f>
        <v>0</v>
      </c>
      <c r="BE31" s="13">
        <f>SUMPRODUCT((E30:I39=AN31)*(CC30:CC39))+SUMPRODUCT((N30:R39=AN31)*(CD30:CD39))</f>
        <v>0</v>
      </c>
      <c r="BF31" s="13">
        <f>BD31-BE31</f>
        <v>0</v>
      </c>
      <c r="BG31" s="2">
        <f t="shared" si="27"/>
        <v>0</v>
      </c>
      <c r="BH31" s="2">
        <f t="shared" si="28"/>
        <v>0</v>
      </c>
      <c r="BI31" s="2" t="b">
        <f t="shared" si="29"/>
        <v>0</v>
      </c>
      <c r="BJ31" s="2" t="b">
        <f t="shared" si="30"/>
        <v>0</v>
      </c>
      <c r="BK31" s="2" t="b">
        <f t="shared" si="31"/>
        <v>0</v>
      </c>
      <c r="BL31" s="2" t="b">
        <f t="shared" si="32"/>
        <v>0</v>
      </c>
      <c r="BM31" s="2">
        <f aca="true" t="shared" si="49" ref="BM31:BM39">SUM(BG31,BI31,BK31)</f>
        <v>0</v>
      </c>
      <c r="BN31" s="2">
        <f aca="true" t="shared" si="50" ref="BN31:BN39">SUM(BH31,BJ31,BL31)</f>
        <v>0</v>
      </c>
      <c r="BO31" s="2">
        <f t="shared" si="33"/>
        <v>0</v>
      </c>
      <c r="BP31" s="2">
        <f t="shared" si="34"/>
        <v>0</v>
      </c>
      <c r="BQ31" s="2" t="b">
        <f t="shared" si="35"/>
        <v>0</v>
      </c>
      <c r="BR31" s="2" t="b">
        <f t="shared" si="36"/>
        <v>0</v>
      </c>
      <c r="BS31" s="2" t="b">
        <f t="shared" si="37"/>
        <v>0</v>
      </c>
      <c r="BT31" s="2" t="b">
        <f t="shared" si="38"/>
        <v>0</v>
      </c>
      <c r="BU31" s="2" t="b">
        <f t="shared" si="39"/>
        <v>0</v>
      </c>
      <c r="BV31" s="2" t="b">
        <f t="shared" si="40"/>
        <v>0</v>
      </c>
      <c r="BW31" s="2">
        <f t="shared" si="41"/>
        <v>0</v>
      </c>
      <c r="BX31" s="2">
        <f t="shared" si="42"/>
        <v>0</v>
      </c>
      <c r="BY31" s="2">
        <f t="shared" si="43"/>
        <v>0</v>
      </c>
      <c r="BZ31" s="2">
        <f t="shared" si="44"/>
        <v>0</v>
      </c>
      <c r="CA31" s="2">
        <f t="shared" si="45"/>
        <v>0</v>
      </c>
      <c r="CB31" s="2">
        <f t="shared" si="46"/>
        <v>0</v>
      </c>
      <c r="CC31" s="2">
        <f t="shared" si="47"/>
        <v>0</v>
      </c>
      <c r="CD31" s="2">
        <f t="shared" si="48"/>
        <v>0</v>
      </c>
      <c r="CF31" s="12">
        <f>IF(AS30=1,IF(AS33=1,SUM(BM32-BN32)*10000+(BA30)/1000+(BF30)/10000+(AY30)/100000+(BD30)/1000000))</f>
        <v>0</v>
      </c>
      <c r="CG31" s="12">
        <f>IF(AS31=1,IF(AS33=1,SUM(BM30-BN30)*10000+(BA31)/1000+(BF31)/10000+(AY31)/100000+(BD31)/1000000))</f>
        <v>0</v>
      </c>
      <c r="CH31" s="12">
        <f>IF(AS32=1,IF(AS33=1,SUM(BM35-BN35)*10000+(BA32)/1000+(BF32)/10000+(AY32)/100000+(BD32)/1000000))</f>
        <v>0</v>
      </c>
      <c r="CI31" s="12">
        <f>IF(AS33=1,IF(AS32=1,SUM(BN35-BM35)*10000+(BA33)/1000+(BF33)/10000+(AY33)/100000+(BD33)/1000000))</f>
        <v>0</v>
      </c>
      <c r="CJ31" s="12">
        <f>IF(AS34=1,IF(AS32=1,SUM(BN31-BM31)*10000+(BA34)/1000+(BF34)/10000+(AY34)/100000+(BD34)/1000000))</f>
        <v>0</v>
      </c>
      <c r="CK31" s="13" t="b">
        <f>IF(AS30=2,IF(AS33=2,SUM(BM32-BN32)*10000+(BA30)/1000+(BF30)/10000+(AY30)/100000+(BD30)/1000000))</f>
        <v>0</v>
      </c>
      <c r="CL31" s="13" t="b">
        <f>IF(AS31=2,IF(AS33=2,SUM(BM30-BN30)*10000+(BA31)/1000+(BF31)/10000+(AY31)/100000+(BD31)/1000000))</f>
        <v>0</v>
      </c>
      <c r="CM31" s="13" t="b">
        <f>IF(AS32=2,IF(AS33=2,SUM(BM35-BN35)*10000+(BA32)/1000+(BF32)/10000+(AY32)/100000+(BD32)/1000000))</f>
        <v>0</v>
      </c>
      <c r="CN31" s="13" t="b">
        <f>IF(AS33=2,IF(AS32=2,SUM(BN35-BM35)*10000+(BA33)/1000+(BF33)/10000+(AY33)/100000+(BD33)/1000000))</f>
        <v>0</v>
      </c>
      <c r="CO31" s="13" t="b">
        <f>IF(AS34=2,IF(AS32=2,SUM(BN31-BM31)*10000+(BA34)/1000+(BF34)/10000+(AY34)/100000+(BD34)/1000000))</f>
        <v>0</v>
      </c>
      <c r="CP31" s="14" t="b">
        <f>IF(AS30=3,IF(AS33=3,SUM(BM32-BN32)*10000+(BA30)/1000+(BF30)/10000+(AY30)/100000+(BD30)/1000000))</f>
        <v>0</v>
      </c>
      <c r="CQ31" s="14" t="b">
        <f>IF(AS31=3,IF(AS33=3,SUM(BM30-BN30)*10000+(BA31)/1000+(BF31)/10000+(AY31)/100000+(BD31)/1000000))</f>
        <v>0</v>
      </c>
      <c r="CR31" s="14" t="b">
        <f>IF(AS32=3,IF(AS33=3,SUM(BM35-BN35)*10000+(BA32)/1000+(BF32)/10000+(AY32)/100000+(BD32)/1000000))</f>
        <v>0</v>
      </c>
      <c r="CS31" s="14" t="b">
        <f>IF(AS33=3,IF(AS32=3,SUM(BN35-BM35)*10000+(BA33)/1000+(BF33)/10000+(AY33)/100000+(BD33)/1000000))</f>
        <v>0</v>
      </c>
      <c r="CT31" s="14" t="b">
        <f>IF(AS34=3,IF(AS32=3,SUM(BN31-BM31)*10000+(BA34)/1000+(BF34)/10000+(AY34)/100000+(BD34)/1000000))</f>
        <v>0</v>
      </c>
      <c r="CU31" s="15" t="b">
        <f>IF(AS30=4,IF(AS33=4,SUM(BM32-BN32)*10000+(BA30)/1000+(BF30)/10000+(AY30)/100000+(BD30)/1000000))</f>
        <v>0</v>
      </c>
      <c r="CV31" s="15" t="b">
        <f>IF(AS31=4,IF(AS33=4,SUM(BM30-BN30)*10000+(BA31)/1000+(BF31)/10000+(AY31)/100000+(BD31)/1000000))</f>
        <v>0</v>
      </c>
      <c r="CW31" s="15" t="b">
        <f>IF(AS32=4,IF(AS33=4,SUM(BM35-BN35)*10000+(BA32)/1000+(BF32)/10000+(AY32)/100000+(BD32)/1000000))</f>
        <v>0</v>
      </c>
      <c r="CX31" s="15" t="b">
        <f>IF(AS33=4,IF(AS32=4,SUM(BN35-BM35)*10000+(BA33)/1000+(BF33)/10000+(AY33)/100000+(BD33)/1000000))</f>
        <v>0</v>
      </c>
      <c r="CY31" s="15" t="b">
        <f>IF(AS34=4,IF(AS32=4,SUM(BN31-BM31)*10000+(BA34)/1000+(BF34)/10000+(AY34)/100000+(BD34)/1000000))</f>
        <v>0</v>
      </c>
      <c r="CZ31" s="16">
        <v>4</v>
      </c>
      <c r="DA31" s="16">
        <f>RANK(DD31,DD28:DD32)</f>
        <v>4</v>
      </c>
      <c r="DB31" s="2" t="str">
        <f>CX27</f>
        <v>JAPON</v>
      </c>
      <c r="DC31" s="2">
        <f>SUM(CI33,CN33,CS33,CX33)</f>
        <v>10000000</v>
      </c>
      <c r="DD31" s="2">
        <f>DC31+0.0000002</f>
        <v>10000000.0000002</v>
      </c>
      <c r="DF31" s="2" t="str">
        <f>VLOOKUP(CZ31,DA28:DB32,2,0)</f>
        <v>JAPON</v>
      </c>
      <c r="DG31" s="2">
        <f>VLOOKUP(DF31,DB28:DC32,2,0)</f>
        <v>10000000</v>
      </c>
      <c r="DH31" s="2">
        <f>RANK(DG31,DG28:DG32)</f>
        <v>1</v>
      </c>
    </row>
    <row r="32" spans="5:112" ht="22.5">
      <c r="E32" s="79" t="s">
        <v>76</v>
      </c>
      <c r="F32" s="79"/>
      <c r="G32" s="79"/>
      <c r="H32" s="79"/>
      <c r="I32" s="79"/>
      <c r="J32" s="77"/>
      <c r="K32" s="78"/>
      <c r="L32" s="77"/>
      <c r="M32" s="78"/>
      <c r="N32" s="79" t="s">
        <v>84</v>
      </c>
      <c r="O32" s="79"/>
      <c r="P32" s="79"/>
      <c r="Q32" s="79"/>
      <c r="R32" s="79"/>
      <c r="S32" s="81" t="s">
        <v>83</v>
      </c>
      <c r="T32" s="81"/>
      <c r="U32" s="81"/>
      <c r="V32" s="81"/>
      <c r="W32" s="81"/>
      <c r="X32" s="24"/>
      <c r="Y32" s="25"/>
      <c r="Z32" s="26"/>
      <c r="AA32" s="26"/>
      <c r="AB32" s="26"/>
      <c r="AC32" s="26"/>
      <c r="AD32" s="26"/>
      <c r="AE32" s="26"/>
      <c r="AF32" s="26"/>
      <c r="AG32" s="27"/>
      <c r="AH32" s="27"/>
      <c r="AI32" s="28"/>
      <c r="AJ32" s="28"/>
      <c r="AK32" s="28"/>
      <c r="AN32" s="11" t="s">
        <v>28</v>
      </c>
      <c r="AO32" s="11"/>
      <c r="AP32" s="11"/>
      <c r="AQ32" s="11"/>
      <c r="AR32" s="11"/>
      <c r="AS32" s="13">
        <f>RANK(AT32,AT30:AT34)</f>
        <v>1</v>
      </c>
      <c r="AT32" s="13">
        <f>SUMPRODUCT((E30:I39=AN32)*(BM30:BM39))+SUMPRODUCT((N30:R39=AN32)*(BN30:BN39))</f>
        <v>0</v>
      </c>
      <c r="AU32" s="13">
        <f>SUMPRODUCT((E30:I39=AN32)*(BO30:BO39))+SUMPRODUCT((N30:R39=AN32)*(BP30:BP39))</f>
        <v>0</v>
      </c>
      <c r="AV32" s="13">
        <f>SUMPRODUCT((E30:I39=AN32)*(BQ30:BQ39))+SUMPRODUCT((N30:R39=AN32)*(BR30:BR39))</f>
        <v>0</v>
      </c>
      <c r="AW32" s="13">
        <f>SUMPRODUCT((E30:I39=AN32)*(BS30:BS39))+SUMPRODUCT((N30:R39=AN32)*(BT30:BT39))</f>
        <v>0</v>
      </c>
      <c r="AX32" s="13">
        <f>SUMPRODUCT((E30:I39=AN32)*(BU30:BU39))+SUMPRODUCT((N30:R39=AN32)*(BV30:BV39))</f>
        <v>0</v>
      </c>
      <c r="AY32" s="13">
        <f>SUMPRODUCT((E30:I39=AN32)*(BW30:BW39))+SUMPRODUCT((N30:R39=AN32)*(BX30:BX39))</f>
        <v>0</v>
      </c>
      <c r="AZ32" s="13">
        <f>SUMPRODUCT((E30:I39=AN32)*(BY30:BY39))+SUMPRODUCT((N30:R39=AN32)*(BZ30:BZ39))</f>
        <v>0</v>
      </c>
      <c r="BA32" s="13">
        <f>AY32-AZ32</f>
        <v>0</v>
      </c>
      <c r="BB32" s="13">
        <f>SUMPRODUCT((E30:I39=AN32)*(BI30:BI39))+SUMPRODUCT((N30:R39=AN32)*(BJ30:BJ39))</f>
        <v>0</v>
      </c>
      <c r="BC32" s="13">
        <f>SUMPRODUCT((E30:I39=AN32)*(BK30:BK39))+SUMPRODUCT((N30:R39=AN32)*(BL30:BL39))</f>
        <v>0</v>
      </c>
      <c r="BD32" s="13">
        <f>SUMPRODUCT((E30:I39=AN32)*(CA30:CA39))+SUMPRODUCT((N30:R39=AN32)*(CB30:CB39))</f>
        <v>0</v>
      </c>
      <c r="BE32" s="13">
        <f>SUMPRODUCT((E30:I39=AN32)*(CC30:CC39))+SUMPRODUCT((N30:R39=AN32)*(CD30:CD39))</f>
        <v>0</v>
      </c>
      <c r="BF32" s="13">
        <f>BD32-BE32</f>
        <v>0</v>
      </c>
      <c r="BG32" s="2">
        <f t="shared" si="27"/>
        <v>0</v>
      </c>
      <c r="BH32" s="2">
        <f t="shared" si="28"/>
        <v>0</v>
      </c>
      <c r="BI32" s="2" t="b">
        <f t="shared" si="29"/>
        <v>0</v>
      </c>
      <c r="BJ32" s="2" t="b">
        <f t="shared" si="30"/>
        <v>0</v>
      </c>
      <c r="BK32" s="2" t="b">
        <f t="shared" si="31"/>
        <v>0</v>
      </c>
      <c r="BL32" s="2" t="b">
        <f t="shared" si="32"/>
        <v>0</v>
      </c>
      <c r="BM32" s="2">
        <f t="shared" si="49"/>
        <v>0</v>
      </c>
      <c r="BN32" s="2">
        <f t="shared" si="50"/>
        <v>0</v>
      </c>
      <c r="BO32" s="2">
        <f t="shared" si="33"/>
        <v>0</v>
      </c>
      <c r="BP32" s="2">
        <f t="shared" si="34"/>
        <v>0</v>
      </c>
      <c r="BQ32" s="2" t="b">
        <f t="shared" si="35"/>
        <v>0</v>
      </c>
      <c r="BR32" s="2" t="b">
        <f t="shared" si="36"/>
        <v>0</v>
      </c>
      <c r="BS32" s="2" t="b">
        <f t="shared" si="37"/>
        <v>0</v>
      </c>
      <c r="BT32" s="2" t="b">
        <f t="shared" si="38"/>
        <v>0</v>
      </c>
      <c r="BU32" s="2" t="b">
        <f t="shared" si="39"/>
        <v>0</v>
      </c>
      <c r="BV32" s="2" t="b">
        <f t="shared" si="40"/>
        <v>0</v>
      </c>
      <c r="BW32" s="2">
        <f t="shared" si="41"/>
        <v>0</v>
      </c>
      <c r="BX32" s="2">
        <f t="shared" si="42"/>
        <v>0</v>
      </c>
      <c r="BY32" s="2">
        <f t="shared" si="43"/>
        <v>0</v>
      </c>
      <c r="BZ32" s="2">
        <f t="shared" si="44"/>
        <v>0</v>
      </c>
      <c r="CA32" s="2">
        <f t="shared" si="45"/>
        <v>0</v>
      </c>
      <c r="CB32" s="2">
        <f t="shared" si="46"/>
        <v>0</v>
      </c>
      <c r="CC32" s="2">
        <f t="shared" si="47"/>
        <v>0</v>
      </c>
      <c r="CD32" s="2">
        <f t="shared" si="48"/>
        <v>0</v>
      </c>
      <c r="CF32" s="12">
        <f>IF(AS30=1,IF(AS34=1,SUM(BM34-BN34)*10000+(BA30)/1000+(BF30)/10000+(AY30)/100000+(BD30)/1000000))</f>
        <v>0</v>
      </c>
      <c r="CG32" s="12">
        <f>IF(AS31=1,IF(AS34=1,SUM(BM39-BN39)*10000+(BA31)/1000+(BF31)/10000+(AY31)/100000+(BD31)/1000000))</f>
        <v>0</v>
      </c>
      <c r="CH32" s="12">
        <f>IF(AS32=1,IF(AS34=1,SUM(BM31-BN31)*10000+(BA32)/1000+(BF32)/10000+(AY32)/100000+(BD32)/1000000))</f>
        <v>0</v>
      </c>
      <c r="CI32" s="12">
        <f>IF(AS33=1,IF(AS34=1,SUM(BM37-BN37)*10000+(BA33)/1000+(BF33)/10000+(AY33)/100000+(BD33)/1000000))</f>
        <v>0</v>
      </c>
      <c r="CJ32" s="12">
        <f>IF(AS34=1,IF(AS33=1,SUM(BN37-BM37)*10000+(BA34)/1000+(BF34)/10000+(AY34)/100000+(BD34)/1000000))</f>
        <v>0</v>
      </c>
      <c r="CK32" s="13" t="b">
        <f>IF(AS30=2,IF(AS34=2,SUM(BM34-BN34)*10000+(BA30)/1000+(BF30)/10000+(AY30)/100000+(BD30)/1000000))</f>
        <v>0</v>
      </c>
      <c r="CL32" s="13" t="b">
        <f>IF(AS31=2,IF(AS34=2,SUM(BM39-BN39)*10000+(BA31)/1000+(BF31)/10000+(AY31)/100000+(BD31)/1000000))</f>
        <v>0</v>
      </c>
      <c r="CM32" s="13" t="b">
        <f>IF(AS32=2,IF(AS34=2,SUM(BM31-BN31)*10000+(BA32)/1000+(BF32)/10000+(AY32)/100000+(BD32)/1000000))</f>
        <v>0</v>
      </c>
      <c r="CN32" s="13" t="b">
        <f>IF(AS33=2,IF(AS34=2,SUM(BM37-BN37)*10000+(BA33)/1000+(BF33)/10000+(AY33)/100000+(BD33)/1000000))</f>
        <v>0</v>
      </c>
      <c r="CO32" s="13" t="b">
        <f>IF(AS34=2,IF(AS33=2,SUM(BN37-BM37)*10000+(BA34)/1000+(BF34)/10000+(AY34)/100000+(BD34)/1000000))</f>
        <v>0</v>
      </c>
      <c r="CP32" s="14" t="b">
        <f>IF(AS30=3,IF(AS34=3,SUM(BM34-BN34)*10000+(BA30)/1000+(BF30)/10000+(AY30)/100000+(BD30)/1000000))</f>
        <v>0</v>
      </c>
      <c r="CQ32" s="14" t="b">
        <f>IF(AS31=3,IF(AS34=3,SUM(BM39-BN39)*10000+(BA31)/1000+(BF31)/10000+(AY31)/100000+(BD31)/1000000))</f>
        <v>0</v>
      </c>
      <c r="CR32" s="14" t="b">
        <f>IF(AS32=3,IF(AS34=3,SUM(BM31-BN31)*10000+(BA32)/1000+(BF32)/10000+(AY32)/100000+(BD32)/1000000))</f>
        <v>0</v>
      </c>
      <c r="CS32" s="14" t="b">
        <f>IF(AS33=3,IF(AS34=3,SUM(BM37-BN37)*10000+(BA33)/1000+(BF33)/10000+(AY33)/100000+(BD33)/1000000))</f>
        <v>0</v>
      </c>
      <c r="CT32" s="14" t="b">
        <f>IF(AS34=3,IF(AS33=3,SUM(BN37-BM37)*10000+(BA34)/1000+(BF34)/10000+(AY34)/100000+(BD34)/1000000))</f>
        <v>0</v>
      </c>
      <c r="CU32" s="15" t="b">
        <f>IF(AS30=4,IF(AS34=4,SUM(BM34-BN34)*10000+(BA30)/1000+(BF30)/10000+(AY30)/100000+(BD30)/1000000))</f>
        <v>0</v>
      </c>
      <c r="CV32" s="15" t="b">
        <f>IF(AS31=4,IF(AS34=4,SUM(BM39-BN39)*10000+(BA31)/1000+(BF31)/10000+(AY31)/100000+(BD31)/1000000))</f>
        <v>0</v>
      </c>
      <c r="CW32" s="15" t="b">
        <f>IF(AS32=4,IF(AS34=4,SUM(BM31-BN31)*10000+(BA32)/1000+(BF32)/10000+(AY32)/100000+(BD32)/1000000))</f>
        <v>0</v>
      </c>
      <c r="CX32" s="15" t="b">
        <f>IF(AS33=4,IF(AS34=4,SUM(BM37-BN37)*10000+(BA33)/1000+(BF33)/10000+(AY33)/100000+(BD33)/1000000))</f>
        <v>0</v>
      </c>
      <c r="CY32" s="15" t="b">
        <f>IF(AS34=4,IF(AS33=4,SUM(BN37-BM37)*10000+(BA34)/1000+(BF34)/10000+(AY34)/100000+(BD34)/1000000))</f>
        <v>0</v>
      </c>
      <c r="CZ32" s="16">
        <v>5</v>
      </c>
      <c r="DA32" s="16">
        <f>RANK(DD32,DD28:DD32)</f>
        <v>5</v>
      </c>
      <c r="DB32" s="2" t="str">
        <f>CY27</f>
        <v>USA</v>
      </c>
      <c r="DC32" s="2">
        <f>SUM(CJ33,CO33,CT33,CY33)</f>
        <v>10000000</v>
      </c>
      <c r="DD32" s="2">
        <f>DC32+0.0000001</f>
        <v>10000000.0000001</v>
      </c>
      <c r="DF32" s="2" t="str">
        <f>VLOOKUP(CZ32,DA28:DB32,2,0)</f>
        <v>USA</v>
      </c>
      <c r="DG32" s="2">
        <f>VLOOKUP(DF32,DB28:DC32,2,0)</f>
        <v>10000000</v>
      </c>
      <c r="DH32" s="2">
        <f>RANK(DG32,DG28:DG32)</f>
        <v>1</v>
      </c>
    </row>
    <row r="33" spans="5:105" ht="22.5">
      <c r="E33" s="79" t="s">
        <v>82</v>
      </c>
      <c r="F33" s="79"/>
      <c r="G33" s="79"/>
      <c r="H33" s="79"/>
      <c r="I33" s="79"/>
      <c r="J33" s="77"/>
      <c r="K33" s="78"/>
      <c r="L33" s="77"/>
      <c r="M33" s="78"/>
      <c r="N33" s="79" t="s">
        <v>85</v>
      </c>
      <c r="O33" s="79"/>
      <c r="P33" s="79"/>
      <c r="Q33" s="79"/>
      <c r="R33" s="79"/>
      <c r="S33" s="80" t="s">
        <v>84</v>
      </c>
      <c r="T33" s="81"/>
      <c r="U33" s="81"/>
      <c r="V33" s="81"/>
      <c r="W33" s="81"/>
      <c r="X33" s="24"/>
      <c r="Y33" s="25"/>
      <c r="Z33" s="26"/>
      <c r="AA33" s="26"/>
      <c r="AB33" s="26"/>
      <c r="AC33" s="26"/>
      <c r="AD33" s="26"/>
      <c r="AE33" s="26"/>
      <c r="AF33" s="26"/>
      <c r="AG33" s="27"/>
      <c r="AH33" s="27"/>
      <c r="AI33" s="28"/>
      <c r="AJ33" s="28"/>
      <c r="AK33" s="28"/>
      <c r="AN33" s="11" t="s">
        <v>44</v>
      </c>
      <c r="AO33" s="11"/>
      <c r="AP33" s="11"/>
      <c r="AQ33" s="11"/>
      <c r="AR33" s="11"/>
      <c r="AS33" s="13">
        <f>RANK(AT33,AT30:AT34)</f>
        <v>1</v>
      </c>
      <c r="AT33" s="13">
        <f>SUMPRODUCT((E30:I39=AN33)*(BM30:BM39))+SUMPRODUCT((N30:R39=AN33)*(BN30:BN39))</f>
        <v>0</v>
      </c>
      <c r="AU33" s="13">
        <f>SUMPRODUCT((E30:I39=AN33)*(BO30:BO39))+SUMPRODUCT((N30:R39=AN33)*(BP30:BP39))</f>
        <v>0</v>
      </c>
      <c r="AV33" s="13">
        <f>SUMPRODUCT((E30:I39=AN33)*(BQ30:BQ39))+SUMPRODUCT((N30:R39=AN33)*(BR30:BR39))</f>
        <v>0</v>
      </c>
      <c r="AW33" s="13">
        <f>SUMPRODUCT((E30:I39=AN33)*(BS30:BS39))+SUMPRODUCT((N30:R39=AN33)*(BT30:BT39))</f>
        <v>0</v>
      </c>
      <c r="AX33" s="13">
        <f>SUMPRODUCT((E30:I39=AN33)*(BU30:BU39))+SUMPRODUCT((N30:R39=AN33)*(BV30:BV39))</f>
        <v>0</v>
      </c>
      <c r="AY33" s="13">
        <f>SUMPRODUCT((E30:I39=AN33)*(BW30:BW39))+SUMPRODUCT((N30:R39=AN33)*(BX30:BX39))</f>
        <v>0</v>
      </c>
      <c r="AZ33" s="13">
        <f>SUMPRODUCT((E30:I39=AN33)*(BY30:BY39))+SUMPRODUCT((N30:R39=AN33)*(BZ30:BZ39))</f>
        <v>0</v>
      </c>
      <c r="BA33" s="13">
        <f>AY33-AZ33</f>
        <v>0</v>
      </c>
      <c r="BB33" s="13">
        <f>SUMPRODUCT((E30:I39=AN33)*(BI30:BI39))+SUMPRODUCT((N30:R39=AN33)*(BJ30:BJ39))</f>
        <v>0</v>
      </c>
      <c r="BC33" s="13">
        <f>SUMPRODUCT((E30:I39=AN33)*(BK30:BK39))+SUMPRODUCT((N30:R39=AN33)*(BL30:BL39))</f>
        <v>0</v>
      </c>
      <c r="BD33" s="13">
        <f>SUMPRODUCT((E30:I39=AN33)*(CA30:CA39))+SUMPRODUCT((N30:R39=AN33)*(CB30:CB39))</f>
        <v>0</v>
      </c>
      <c r="BE33" s="13">
        <f>SUMPRODUCT((E30:I39=AN33)*(CC30:CC39))+SUMPRODUCT((N30:R39=AN33)*(CD30:CD39))</f>
        <v>0</v>
      </c>
      <c r="BF33" s="13">
        <f>BD33-BE33</f>
        <v>0</v>
      </c>
      <c r="BG33" s="2">
        <f t="shared" si="27"/>
        <v>0</v>
      </c>
      <c r="BH33" s="2">
        <f t="shared" si="28"/>
        <v>0</v>
      </c>
      <c r="BI33" s="2" t="b">
        <f t="shared" si="29"/>
        <v>0</v>
      </c>
      <c r="BJ33" s="2" t="b">
        <f t="shared" si="30"/>
        <v>0</v>
      </c>
      <c r="BK33" s="2" t="b">
        <f t="shared" si="31"/>
        <v>0</v>
      </c>
      <c r="BL33" s="2" t="b">
        <f t="shared" si="32"/>
        <v>0</v>
      </c>
      <c r="BM33" s="2">
        <f t="shared" si="49"/>
        <v>0</v>
      </c>
      <c r="BN33" s="2">
        <f t="shared" si="50"/>
        <v>0</v>
      </c>
      <c r="BO33" s="2">
        <f t="shared" si="33"/>
        <v>0</v>
      </c>
      <c r="BP33" s="2">
        <f t="shared" si="34"/>
        <v>0</v>
      </c>
      <c r="BQ33" s="2" t="b">
        <f t="shared" si="35"/>
        <v>0</v>
      </c>
      <c r="BR33" s="2" t="b">
        <f t="shared" si="36"/>
        <v>0</v>
      </c>
      <c r="BS33" s="2" t="b">
        <f t="shared" si="37"/>
        <v>0</v>
      </c>
      <c r="BT33" s="2" t="b">
        <f t="shared" si="38"/>
        <v>0</v>
      </c>
      <c r="BU33" s="2" t="b">
        <f t="shared" si="39"/>
        <v>0</v>
      </c>
      <c r="BV33" s="2" t="b">
        <f t="shared" si="40"/>
        <v>0</v>
      </c>
      <c r="BW33" s="2">
        <f t="shared" si="41"/>
        <v>0</v>
      </c>
      <c r="BX33" s="2">
        <f t="shared" si="42"/>
        <v>0</v>
      </c>
      <c r="BY33" s="2">
        <f t="shared" si="43"/>
        <v>0</v>
      </c>
      <c r="BZ33" s="2">
        <f t="shared" si="44"/>
        <v>0</v>
      </c>
      <c r="CA33" s="2">
        <f t="shared" si="45"/>
        <v>0</v>
      </c>
      <c r="CB33" s="2">
        <f t="shared" si="46"/>
        <v>0</v>
      </c>
      <c r="CC33" s="2">
        <f t="shared" si="47"/>
        <v>0</v>
      </c>
      <c r="CD33" s="2">
        <f t="shared" si="48"/>
        <v>0</v>
      </c>
      <c r="CF33" s="29">
        <f aca="true" t="shared" si="51" ref="CF33:CY33">SUM(CF28:CF32)</f>
        <v>10000000</v>
      </c>
      <c r="CG33" s="29">
        <f t="shared" si="51"/>
        <v>10000000</v>
      </c>
      <c r="CH33" s="29">
        <f t="shared" si="51"/>
        <v>10000000</v>
      </c>
      <c r="CI33" s="29">
        <f t="shared" si="51"/>
        <v>10000000</v>
      </c>
      <c r="CJ33" s="29">
        <f t="shared" si="51"/>
        <v>10000000</v>
      </c>
      <c r="CK33" s="30">
        <f t="shared" si="51"/>
        <v>0</v>
      </c>
      <c r="CL33" s="30">
        <f t="shared" si="51"/>
        <v>0</v>
      </c>
      <c r="CM33" s="30">
        <f t="shared" si="51"/>
        <v>0</v>
      </c>
      <c r="CN33" s="30">
        <f t="shared" si="51"/>
        <v>0</v>
      </c>
      <c r="CO33" s="30">
        <f t="shared" si="51"/>
        <v>0</v>
      </c>
      <c r="CP33" s="31">
        <f t="shared" si="51"/>
        <v>0</v>
      </c>
      <c r="CQ33" s="31">
        <f t="shared" si="51"/>
        <v>0</v>
      </c>
      <c r="CR33" s="31">
        <f t="shared" si="51"/>
        <v>0</v>
      </c>
      <c r="CS33" s="31">
        <f t="shared" si="51"/>
        <v>0</v>
      </c>
      <c r="CT33" s="31">
        <f t="shared" si="51"/>
        <v>0</v>
      </c>
      <c r="CU33" s="32">
        <f t="shared" si="51"/>
        <v>0</v>
      </c>
      <c r="CV33" s="32">
        <f t="shared" si="51"/>
        <v>0</v>
      </c>
      <c r="CW33" s="32">
        <f t="shared" si="51"/>
        <v>0</v>
      </c>
      <c r="CX33" s="32">
        <f t="shared" si="51"/>
        <v>0</v>
      </c>
      <c r="CY33" s="32">
        <f t="shared" si="51"/>
        <v>0</v>
      </c>
      <c r="CZ33" s="33"/>
      <c r="DA33" s="33"/>
    </row>
    <row r="34" spans="5:105" ht="22.5">
      <c r="E34" s="79" t="s">
        <v>82</v>
      </c>
      <c r="F34" s="79"/>
      <c r="G34" s="79"/>
      <c r="H34" s="79"/>
      <c r="I34" s="79"/>
      <c r="J34" s="77"/>
      <c r="K34" s="78"/>
      <c r="L34" s="77"/>
      <c r="M34" s="78"/>
      <c r="N34" s="79" t="s">
        <v>76</v>
      </c>
      <c r="O34" s="79"/>
      <c r="P34" s="79"/>
      <c r="Q34" s="79"/>
      <c r="R34" s="79"/>
      <c r="S34" s="80" t="s">
        <v>85</v>
      </c>
      <c r="T34" s="81"/>
      <c r="U34" s="81"/>
      <c r="V34" s="81"/>
      <c r="W34" s="81"/>
      <c r="X34" s="24"/>
      <c r="Y34" s="25"/>
      <c r="Z34" s="26"/>
      <c r="AA34" s="26"/>
      <c r="AB34" s="26"/>
      <c r="AC34" s="26"/>
      <c r="AD34" s="26"/>
      <c r="AE34" s="26"/>
      <c r="AF34" s="26"/>
      <c r="AG34" s="27"/>
      <c r="AH34" s="27"/>
      <c r="AI34" s="28"/>
      <c r="AJ34" s="28"/>
      <c r="AK34" s="28"/>
      <c r="AN34" s="11" t="s">
        <v>42</v>
      </c>
      <c r="AO34" s="11"/>
      <c r="AP34" s="11"/>
      <c r="AQ34" s="11"/>
      <c r="AR34" s="11"/>
      <c r="AS34" s="13">
        <f>RANK(AT34,AT30:AT34)</f>
        <v>1</v>
      </c>
      <c r="AT34" s="13">
        <f>SUMPRODUCT((E30:I39=AN34)*(BM30:BM39))+SUMPRODUCT((N30:R39=AN34)*(BN30:BN39))</f>
        <v>0</v>
      </c>
      <c r="AU34" s="13">
        <f>SUMPRODUCT((E30:I39=AN34)*(BO30:BO39))+SUMPRODUCT((N30:R39=AN34)*(BP30:BP39))</f>
        <v>0</v>
      </c>
      <c r="AV34" s="13">
        <f>SUMPRODUCT((E30:I39=AN34)*(BQ30:BQ39))+SUMPRODUCT((N30:R39=AN34)*(BR30:BR39))</f>
        <v>0</v>
      </c>
      <c r="AW34" s="13">
        <f>SUMPRODUCT((E30:I39=AN34)*(BS30:BS39))+SUMPRODUCT((N30:R39=AN34)*(BT30:BT39))</f>
        <v>0</v>
      </c>
      <c r="AX34" s="13">
        <f>SUMPRODUCT((E30:I39=AN34)*(BU30:BU39))+SUMPRODUCT((N30:R39=AN34)*(BV30:BV39))</f>
        <v>0</v>
      </c>
      <c r="AY34" s="13">
        <f>SUMPRODUCT((E30:I39=AN34)*(BW30:BW39))+SUMPRODUCT((N30:R39=AN34)*(BX30:BX39))</f>
        <v>0</v>
      </c>
      <c r="AZ34" s="13">
        <f>SUMPRODUCT((E30:I39=AN34)*(BY30:BY39))+SUMPRODUCT((N30:R39=AN34)*(BZ30:BZ39))</f>
        <v>0</v>
      </c>
      <c r="BA34" s="13">
        <f>AY34-AZ34</f>
        <v>0</v>
      </c>
      <c r="BB34" s="13">
        <f>SUMPRODUCT((E30:I39=AN34)*(BI30:BI39))+SUMPRODUCT((N30:R39=AN34)*(BJ30:BJ39))</f>
        <v>0</v>
      </c>
      <c r="BC34" s="13">
        <f>SUMPRODUCT((E30:I39=AN34)*(BK30:BK39))+SUMPRODUCT((N30:R39=AN34)*(BL30:BL39))</f>
        <v>0</v>
      </c>
      <c r="BD34" s="13">
        <f>SUMPRODUCT((E30:I39=AN34)*(CA30:CA39))+SUMPRODUCT((N30:R39=AN34)*(CB30:CB39))</f>
        <v>0</v>
      </c>
      <c r="BE34" s="13">
        <f>SUMPRODUCT((E30:I39=AN34)*(CC30:CC39))+SUMPRODUCT((N30:R39=AN34)*(CD30:CD39))</f>
        <v>0</v>
      </c>
      <c r="BF34" s="13">
        <f>BD34-BE34</f>
        <v>0</v>
      </c>
      <c r="BG34" s="2">
        <f t="shared" si="27"/>
        <v>0</v>
      </c>
      <c r="BH34" s="2">
        <f t="shared" si="28"/>
        <v>0</v>
      </c>
      <c r="BI34" s="2" t="b">
        <f t="shared" si="29"/>
        <v>0</v>
      </c>
      <c r="BJ34" s="2" t="b">
        <f t="shared" si="30"/>
        <v>0</v>
      </c>
      <c r="BK34" s="2" t="b">
        <f t="shared" si="31"/>
        <v>0</v>
      </c>
      <c r="BL34" s="2" t="b">
        <f t="shared" si="32"/>
        <v>0</v>
      </c>
      <c r="BM34" s="2">
        <f t="shared" si="49"/>
        <v>0</v>
      </c>
      <c r="BN34" s="2">
        <f t="shared" si="50"/>
        <v>0</v>
      </c>
      <c r="BO34" s="2">
        <f t="shared" si="33"/>
        <v>0</v>
      </c>
      <c r="BP34" s="2">
        <f t="shared" si="34"/>
        <v>0</v>
      </c>
      <c r="BQ34" s="2" t="b">
        <f t="shared" si="35"/>
        <v>0</v>
      </c>
      <c r="BR34" s="2" t="b">
        <f t="shared" si="36"/>
        <v>0</v>
      </c>
      <c r="BS34" s="2" t="b">
        <f t="shared" si="37"/>
        <v>0</v>
      </c>
      <c r="BT34" s="2" t="b">
        <f t="shared" si="38"/>
        <v>0</v>
      </c>
      <c r="BU34" s="2" t="b">
        <f t="shared" si="39"/>
        <v>0</v>
      </c>
      <c r="BV34" s="2" t="b">
        <f t="shared" si="40"/>
        <v>0</v>
      </c>
      <c r="BW34" s="2">
        <f t="shared" si="41"/>
        <v>0</v>
      </c>
      <c r="BX34" s="2">
        <f t="shared" si="42"/>
        <v>0</v>
      </c>
      <c r="BY34" s="2">
        <f t="shared" si="43"/>
        <v>0</v>
      </c>
      <c r="BZ34" s="2">
        <f t="shared" si="44"/>
        <v>0</v>
      </c>
      <c r="CA34" s="2">
        <f t="shared" si="45"/>
        <v>0</v>
      </c>
      <c r="CB34" s="2">
        <f t="shared" si="46"/>
        <v>0</v>
      </c>
      <c r="CC34" s="2">
        <f t="shared" si="47"/>
        <v>0</v>
      </c>
      <c r="CD34" s="2">
        <f t="shared" si="48"/>
        <v>0</v>
      </c>
      <c r="CF34" s="34">
        <v>1</v>
      </c>
      <c r="CG34" s="34"/>
      <c r="CH34" s="34"/>
      <c r="CI34" s="34"/>
      <c r="CJ34" s="34"/>
      <c r="CK34" s="11">
        <v>2</v>
      </c>
      <c r="CL34" s="11"/>
      <c r="CM34" s="11"/>
      <c r="CN34" s="11"/>
      <c r="CO34" s="11"/>
      <c r="CP34" s="35"/>
      <c r="CQ34" s="36"/>
      <c r="CR34" s="36"/>
      <c r="CS34" s="36"/>
      <c r="CT34" s="37"/>
      <c r="CU34" s="38"/>
      <c r="CV34" s="39"/>
      <c r="CW34" s="39"/>
      <c r="CX34" s="39"/>
      <c r="CY34" s="40"/>
      <c r="CZ34" s="16"/>
      <c r="DA34" s="16"/>
    </row>
    <row r="35" spans="5:82" ht="22.5">
      <c r="E35" s="79" t="s">
        <v>83</v>
      </c>
      <c r="F35" s="79"/>
      <c r="G35" s="79"/>
      <c r="H35" s="79"/>
      <c r="I35" s="79"/>
      <c r="J35" s="77"/>
      <c r="K35" s="78"/>
      <c r="L35" s="77"/>
      <c r="M35" s="78"/>
      <c r="N35" s="79" t="s">
        <v>84</v>
      </c>
      <c r="O35" s="79"/>
      <c r="P35" s="79"/>
      <c r="Q35" s="79"/>
      <c r="R35" s="7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2">
        <f t="shared" si="27"/>
        <v>0</v>
      </c>
      <c r="BH35" s="2">
        <f t="shared" si="28"/>
        <v>0</v>
      </c>
      <c r="BI35" s="2" t="b">
        <f t="shared" si="29"/>
        <v>0</v>
      </c>
      <c r="BJ35" s="2" t="b">
        <f t="shared" si="30"/>
        <v>0</v>
      </c>
      <c r="BK35" s="2" t="b">
        <f t="shared" si="31"/>
        <v>0</v>
      </c>
      <c r="BL35" s="2" t="b">
        <f t="shared" si="32"/>
        <v>0</v>
      </c>
      <c r="BM35" s="2">
        <f t="shared" si="49"/>
        <v>0</v>
      </c>
      <c r="BN35" s="2">
        <f t="shared" si="50"/>
        <v>0</v>
      </c>
      <c r="BO35" s="2">
        <f t="shared" si="33"/>
        <v>0</v>
      </c>
      <c r="BP35" s="2">
        <f t="shared" si="34"/>
        <v>0</v>
      </c>
      <c r="BQ35" s="2" t="b">
        <f t="shared" si="35"/>
        <v>0</v>
      </c>
      <c r="BR35" s="2" t="b">
        <f t="shared" si="36"/>
        <v>0</v>
      </c>
      <c r="BS35" s="2" t="b">
        <f t="shared" si="37"/>
        <v>0</v>
      </c>
      <c r="BT35" s="2" t="b">
        <f t="shared" si="38"/>
        <v>0</v>
      </c>
      <c r="BU35" s="2" t="b">
        <f t="shared" si="39"/>
        <v>0</v>
      </c>
      <c r="BV35" s="2" t="b">
        <f t="shared" si="40"/>
        <v>0</v>
      </c>
      <c r="BW35" s="2">
        <f t="shared" si="41"/>
        <v>0</v>
      </c>
      <c r="BX35" s="2">
        <f t="shared" si="42"/>
        <v>0</v>
      </c>
      <c r="BY35" s="2">
        <f t="shared" si="43"/>
        <v>0</v>
      </c>
      <c r="BZ35" s="2">
        <f t="shared" si="44"/>
        <v>0</v>
      </c>
      <c r="CA35" s="2">
        <f t="shared" si="45"/>
        <v>0</v>
      </c>
      <c r="CB35" s="2">
        <f t="shared" si="46"/>
        <v>0</v>
      </c>
      <c r="CC35" s="2">
        <f t="shared" si="47"/>
        <v>0</v>
      </c>
      <c r="CD35" s="2">
        <f t="shared" si="48"/>
        <v>0</v>
      </c>
    </row>
    <row r="36" spans="5:82" ht="22.5">
      <c r="E36" s="79" t="s">
        <v>83</v>
      </c>
      <c r="F36" s="79"/>
      <c r="G36" s="79"/>
      <c r="H36" s="79"/>
      <c r="I36" s="79"/>
      <c r="J36" s="77"/>
      <c r="K36" s="78"/>
      <c r="L36" s="77"/>
      <c r="M36" s="78"/>
      <c r="N36" s="79" t="s">
        <v>85</v>
      </c>
      <c r="O36" s="79"/>
      <c r="P36" s="79"/>
      <c r="Q36" s="79"/>
      <c r="R36" s="7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BG36" s="2">
        <f t="shared" si="27"/>
        <v>0</v>
      </c>
      <c r="BH36" s="2">
        <f t="shared" si="28"/>
        <v>0</v>
      </c>
      <c r="BI36" s="2" t="b">
        <f t="shared" si="29"/>
        <v>0</v>
      </c>
      <c r="BJ36" s="2" t="b">
        <f t="shared" si="30"/>
        <v>0</v>
      </c>
      <c r="BK36" s="2" t="b">
        <f t="shared" si="31"/>
        <v>0</v>
      </c>
      <c r="BL36" s="2" t="b">
        <f t="shared" si="32"/>
        <v>0</v>
      </c>
      <c r="BM36" s="2">
        <f t="shared" si="49"/>
        <v>0</v>
      </c>
      <c r="BN36" s="2">
        <f t="shared" si="50"/>
        <v>0</v>
      </c>
      <c r="BO36" s="2">
        <f t="shared" si="33"/>
        <v>0</v>
      </c>
      <c r="BP36" s="2">
        <f t="shared" si="34"/>
        <v>0</v>
      </c>
      <c r="BQ36" s="2" t="b">
        <f t="shared" si="35"/>
        <v>0</v>
      </c>
      <c r="BR36" s="2" t="b">
        <f t="shared" si="36"/>
        <v>0</v>
      </c>
      <c r="BS36" s="2" t="b">
        <f t="shared" si="37"/>
        <v>0</v>
      </c>
      <c r="BT36" s="2" t="b">
        <f t="shared" si="38"/>
        <v>0</v>
      </c>
      <c r="BU36" s="2" t="b">
        <f t="shared" si="39"/>
        <v>0</v>
      </c>
      <c r="BV36" s="2" t="b">
        <f t="shared" si="40"/>
        <v>0</v>
      </c>
      <c r="BW36" s="2">
        <f t="shared" si="41"/>
        <v>0</v>
      </c>
      <c r="BX36" s="2">
        <f t="shared" si="42"/>
        <v>0</v>
      </c>
      <c r="BY36" s="2">
        <f t="shared" si="43"/>
        <v>0</v>
      </c>
      <c r="BZ36" s="2">
        <f t="shared" si="44"/>
        <v>0</v>
      </c>
      <c r="CA36" s="2">
        <f t="shared" si="45"/>
        <v>0</v>
      </c>
      <c r="CB36" s="2">
        <f t="shared" si="46"/>
        <v>0</v>
      </c>
      <c r="CC36" s="2">
        <f t="shared" si="47"/>
        <v>0</v>
      </c>
      <c r="CD36" s="2">
        <f t="shared" si="48"/>
        <v>0</v>
      </c>
    </row>
    <row r="37" spans="5:82" ht="22.5">
      <c r="E37" s="79" t="s">
        <v>82</v>
      </c>
      <c r="F37" s="79"/>
      <c r="G37" s="79"/>
      <c r="H37" s="79"/>
      <c r="I37" s="79"/>
      <c r="J37" s="77"/>
      <c r="K37" s="78"/>
      <c r="L37" s="77"/>
      <c r="M37" s="78"/>
      <c r="N37" s="79" t="s">
        <v>84</v>
      </c>
      <c r="O37" s="79"/>
      <c r="P37" s="79"/>
      <c r="Q37" s="79"/>
      <c r="R37" s="7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BG37" s="2">
        <f t="shared" si="27"/>
        <v>0</v>
      </c>
      <c r="BH37" s="2">
        <f t="shared" si="28"/>
        <v>0</v>
      </c>
      <c r="BI37" s="2" t="b">
        <f t="shared" si="29"/>
        <v>0</v>
      </c>
      <c r="BJ37" s="2" t="b">
        <f t="shared" si="30"/>
        <v>0</v>
      </c>
      <c r="BK37" s="2" t="b">
        <f t="shared" si="31"/>
        <v>0</v>
      </c>
      <c r="BL37" s="2" t="b">
        <f t="shared" si="32"/>
        <v>0</v>
      </c>
      <c r="BM37" s="2">
        <f t="shared" si="49"/>
        <v>0</v>
      </c>
      <c r="BN37" s="2">
        <f t="shared" si="50"/>
        <v>0</v>
      </c>
      <c r="BO37" s="2">
        <f t="shared" si="33"/>
        <v>0</v>
      </c>
      <c r="BP37" s="2">
        <f t="shared" si="34"/>
        <v>0</v>
      </c>
      <c r="BQ37" s="2" t="b">
        <f t="shared" si="35"/>
        <v>0</v>
      </c>
      <c r="BR37" s="2" t="b">
        <f t="shared" si="36"/>
        <v>0</v>
      </c>
      <c r="BS37" s="2" t="b">
        <f t="shared" si="37"/>
        <v>0</v>
      </c>
      <c r="BT37" s="2" t="b">
        <f t="shared" si="38"/>
        <v>0</v>
      </c>
      <c r="BU37" s="2" t="b">
        <f t="shared" si="39"/>
        <v>0</v>
      </c>
      <c r="BV37" s="2" t="b">
        <f t="shared" si="40"/>
        <v>0</v>
      </c>
      <c r="BW37" s="2">
        <f t="shared" si="41"/>
        <v>0</v>
      </c>
      <c r="BX37" s="2">
        <f t="shared" si="42"/>
        <v>0</v>
      </c>
      <c r="BY37" s="2">
        <f t="shared" si="43"/>
        <v>0</v>
      </c>
      <c r="BZ37" s="2">
        <f t="shared" si="44"/>
        <v>0</v>
      </c>
      <c r="CA37" s="2">
        <f t="shared" si="45"/>
        <v>0</v>
      </c>
      <c r="CB37" s="2">
        <f t="shared" si="46"/>
        <v>0</v>
      </c>
      <c r="CC37" s="2">
        <f t="shared" si="47"/>
        <v>0</v>
      </c>
      <c r="CD37" s="2">
        <f t="shared" si="48"/>
        <v>0</v>
      </c>
    </row>
    <row r="38" spans="5:82" ht="22.5">
      <c r="E38" s="79" t="s">
        <v>76</v>
      </c>
      <c r="F38" s="79"/>
      <c r="G38" s="79"/>
      <c r="H38" s="79"/>
      <c r="I38" s="79"/>
      <c r="J38" s="77"/>
      <c r="K38" s="78"/>
      <c r="L38" s="77"/>
      <c r="M38" s="78"/>
      <c r="N38" s="79" t="s">
        <v>83</v>
      </c>
      <c r="O38" s="79"/>
      <c r="P38" s="79"/>
      <c r="Q38" s="79"/>
      <c r="R38" s="7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/>
      <c r="BG38" s="2">
        <f t="shared" si="27"/>
        <v>0</v>
      </c>
      <c r="BH38" s="2">
        <f t="shared" si="28"/>
        <v>0</v>
      </c>
      <c r="BI38" s="2" t="b">
        <f t="shared" si="29"/>
        <v>0</v>
      </c>
      <c r="BJ38" s="2" t="b">
        <f t="shared" si="30"/>
        <v>0</v>
      </c>
      <c r="BK38" s="2" t="b">
        <f t="shared" si="31"/>
        <v>0</v>
      </c>
      <c r="BL38" s="2" t="b">
        <f t="shared" si="32"/>
        <v>0</v>
      </c>
      <c r="BM38" s="2">
        <f t="shared" si="49"/>
        <v>0</v>
      </c>
      <c r="BN38" s="2">
        <f t="shared" si="50"/>
        <v>0</v>
      </c>
      <c r="BO38" s="2">
        <f t="shared" si="33"/>
        <v>0</v>
      </c>
      <c r="BP38" s="2">
        <f t="shared" si="34"/>
        <v>0</v>
      </c>
      <c r="BQ38" s="2" t="b">
        <f t="shared" si="35"/>
        <v>0</v>
      </c>
      <c r="BR38" s="2" t="b">
        <f t="shared" si="36"/>
        <v>0</v>
      </c>
      <c r="BS38" s="2" t="b">
        <f t="shared" si="37"/>
        <v>0</v>
      </c>
      <c r="BT38" s="2" t="b">
        <f t="shared" si="38"/>
        <v>0</v>
      </c>
      <c r="BU38" s="2" t="b">
        <f t="shared" si="39"/>
        <v>0</v>
      </c>
      <c r="BV38" s="2" t="b">
        <f t="shared" si="40"/>
        <v>0</v>
      </c>
      <c r="BW38" s="2">
        <f t="shared" si="41"/>
        <v>0</v>
      </c>
      <c r="BX38" s="2">
        <f t="shared" si="42"/>
        <v>0</v>
      </c>
      <c r="BY38" s="2">
        <f t="shared" si="43"/>
        <v>0</v>
      </c>
      <c r="BZ38" s="2">
        <f t="shared" si="44"/>
        <v>0</v>
      </c>
      <c r="CA38" s="2">
        <f t="shared" si="45"/>
        <v>0</v>
      </c>
      <c r="CB38" s="2">
        <f t="shared" si="46"/>
        <v>0</v>
      </c>
      <c r="CC38" s="2">
        <f t="shared" si="47"/>
        <v>0</v>
      </c>
      <c r="CD38" s="2">
        <f t="shared" si="48"/>
        <v>0</v>
      </c>
    </row>
    <row r="39" spans="5:82" ht="22.5">
      <c r="E39" s="79" t="s">
        <v>84</v>
      </c>
      <c r="F39" s="79"/>
      <c r="G39" s="79"/>
      <c r="H39" s="79"/>
      <c r="I39" s="79"/>
      <c r="J39" s="77"/>
      <c r="K39" s="78"/>
      <c r="L39" s="77"/>
      <c r="M39" s="78"/>
      <c r="N39" s="79" t="s">
        <v>85</v>
      </c>
      <c r="O39" s="79"/>
      <c r="P39" s="79"/>
      <c r="Q39" s="79"/>
      <c r="R39" s="79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BG39" s="2">
        <f t="shared" si="27"/>
        <v>0</v>
      </c>
      <c r="BH39" s="2">
        <f t="shared" si="28"/>
        <v>0</v>
      </c>
      <c r="BI39" s="2" t="b">
        <f t="shared" si="29"/>
        <v>0</v>
      </c>
      <c r="BJ39" s="2" t="b">
        <f t="shared" si="30"/>
        <v>0</v>
      </c>
      <c r="BK39" s="2" t="b">
        <f t="shared" si="31"/>
        <v>0</v>
      </c>
      <c r="BL39" s="2" t="b">
        <f t="shared" si="32"/>
        <v>0</v>
      </c>
      <c r="BM39" s="2">
        <f t="shared" si="49"/>
        <v>0</v>
      </c>
      <c r="BN39" s="2">
        <f t="shared" si="50"/>
        <v>0</v>
      </c>
      <c r="BO39" s="2">
        <f t="shared" si="33"/>
        <v>0</v>
      </c>
      <c r="BP39" s="2">
        <f t="shared" si="34"/>
        <v>0</v>
      </c>
      <c r="BQ39" s="2" t="b">
        <f t="shared" si="35"/>
        <v>0</v>
      </c>
      <c r="BR39" s="2" t="b">
        <f t="shared" si="36"/>
        <v>0</v>
      </c>
      <c r="BS39" s="2" t="b">
        <f t="shared" si="37"/>
        <v>0</v>
      </c>
      <c r="BT39" s="2" t="b">
        <f t="shared" si="38"/>
        <v>0</v>
      </c>
      <c r="BU39" s="2" t="b">
        <f t="shared" si="39"/>
        <v>0</v>
      </c>
      <c r="BV39" s="2" t="b">
        <f t="shared" si="40"/>
        <v>0</v>
      </c>
      <c r="BW39" s="2">
        <f t="shared" si="41"/>
        <v>0</v>
      </c>
      <c r="BX39" s="2">
        <f t="shared" si="42"/>
        <v>0</v>
      </c>
      <c r="BY39" s="2">
        <f t="shared" si="43"/>
        <v>0</v>
      </c>
      <c r="BZ39" s="2">
        <f t="shared" si="44"/>
        <v>0</v>
      </c>
      <c r="CA39" s="2">
        <f t="shared" si="45"/>
        <v>0</v>
      </c>
      <c r="CB39" s="2">
        <f t="shared" si="46"/>
        <v>0</v>
      </c>
      <c r="CC39" s="2">
        <f t="shared" si="47"/>
        <v>0</v>
      </c>
      <c r="CD39" s="2">
        <f t="shared" si="48"/>
        <v>0</v>
      </c>
    </row>
    <row r="40" spans="5:18" ht="19.5">
      <c r="E40" s="48"/>
      <c r="F40" s="48"/>
      <c r="G40" s="48"/>
      <c r="H40" s="48"/>
      <c r="I40" s="48"/>
      <c r="J40" s="49"/>
      <c r="K40" s="50"/>
      <c r="L40" s="49"/>
      <c r="M40" s="50"/>
      <c r="N40" s="48"/>
      <c r="O40" s="48"/>
      <c r="P40" s="48"/>
      <c r="Q40" s="48"/>
      <c r="R40" s="48"/>
    </row>
    <row r="41" spans="5:18" ht="19.5">
      <c r="E41" s="48"/>
      <c r="F41" s="48"/>
      <c r="G41" s="48"/>
      <c r="H41" s="48"/>
      <c r="I41" s="48"/>
      <c r="J41" s="49"/>
      <c r="K41" s="50"/>
      <c r="L41" s="49"/>
      <c r="M41" s="50"/>
      <c r="N41" s="48"/>
      <c r="O41" s="48"/>
      <c r="P41" s="48"/>
      <c r="Q41" s="48"/>
      <c r="R41" s="48"/>
    </row>
    <row r="42" spans="5:18" ht="19.5">
      <c r="E42" s="48"/>
      <c r="F42" s="48"/>
      <c r="G42" s="48"/>
      <c r="H42" s="48"/>
      <c r="I42" s="48"/>
      <c r="J42" s="49"/>
      <c r="K42" s="50"/>
      <c r="L42" s="49"/>
      <c r="M42" s="50"/>
      <c r="N42" s="48"/>
      <c r="O42" s="48"/>
      <c r="P42" s="48"/>
      <c r="Q42" s="48"/>
      <c r="R42" s="48"/>
    </row>
    <row r="43" spans="5:18" ht="19.5">
      <c r="E43" s="48"/>
      <c r="F43" s="48"/>
      <c r="G43" s="48"/>
      <c r="H43" s="48"/>
      <c r="I43" s="48"/>
      <c r="J43" s="49"/>
      <c r="K43" s="50"/>
      <c r="L43" s="49"/>
      <c r="M43" s="50"/>
      <c r="N43" s="48"/>
      <c r="O43" s="48"/>
      <c r="P43" s="48"/>
      <c r="Q43" s="48"/>
      <c r="R43" s="48"/>
    </row>
    <row r="44" spans="5:18" ht="19.5">
      <c r="E44" s="48"/>
      <c r="F44" s="48"/>
      <c r="G44" s="48"/>
      <c r="H44" s="48"/>
      <c r="I44" s="48"/>
      <c r="J44" s="49"/>
      <c r="K44" s="50"/>
      <c r="L44" s="49"/>
      <c r="M44" s="50"/>
      <c r="N44" s="48"/>
      <c r="O44" s="48"/>
      <c r="P44" s="48"/>
      <c r="Q44" s="48"/>
      <c r="R44" s="48"/>
    </row>
    <row r="45" spans="5:112" ht="19.5">
      <c r="E45" s="8" t="s">
        <v>30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 t="s">
        <v>31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0"/>
      <c r="AN45" s="11" t="s">
        <v>31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CF45" s="12" t="str">
        <f>AN48</f>
        <v>NOUVELLE ZELANDE</v>
      </c>
      <c r="CG45" s="12" t="str">
        <f>AN49</f>
        <v>ARGENTINE</v>
      </c>
      <c r="CH45" s="12" t="str">
        <f>AN50</f>
        <v>TONGA</v>
      </c>
      <c r="CI45" s="12" t="str">
        <f>AN51</f>
        <v>GEORGIE</v>
      </c>
      <c r="CJ45" s="12" t="str">
        <f>AN52</f>
        <v>NAMIBIE</v>
      </c>
      <c r="CK45" s="13" t="str">
        <f aca="true" t="shared" si="52" ref="CK45:CY45">CF45</f>
        <v>NOUVELLE ZELANDE</v>
      </c>
      <c r="CL45" s="13" t="str">
        <f t="shared" si="52"/>
        <v>ARGENTINE</v>
      </c>
      <c r="CM45" s="13" t="str">
        <f t="shared" si="52"/>
        <v>TONGA</v>
      </c>
      <c r="CN45" s="13" t="str">
        <f t="shared" si="52"/>
        <v>GEORGIE</v>
      </c>
      <c r="CO45" s="13" t="str">
        <f t="shared" si="52"/>
        <v>NAMIBIE</v>
      </c>
      <c r="CP45" s="14" t="str">
        <f t="shared" si="52"/>
        <v>NOUVELLE ZELANDE</v>
      </c>
      <c r="CQ45" s="14" t="str">
        <f t="shared" si="52"/>
        <v>ARGENTINE</v>
      </c>
      <c r="CR45" s="14" t="str">
        <f t="shared" si="52"/>
        <v>TONGA</v>
      </c>
      <c r="CS45" s="14" t="str">
        <f t="shared" si="52"/>
        <v>GEORGIE</v>
      </c>
      <c r="CT45" s="14" t="str">
        <f t="shared" si="52"/>
        <v>NAMIBIE</v>
      </c>
      <c r="CU45" s="15" t="str">
        <f t="shared" si="52"/>
        <v>NOUVELLE ZELANDE</v>
      </c>
      <c r="CV45" s="15" t="str">
        <f t="shared" si="52"/>
        <v>ARGENTINE</v>
      </c>
      <c r="CW45" s="15" t="str">
        <f t="shared" si="52"/>
        <v>TONGA</v>
      </c>
      <c r="CX45" s="15" t="str">
        <f t="shared" si="52"/>
        <v>GEORGIE</v>
      </c>
      <c r="CY45" s="15" t="str">
        <f t="shared" si="52"/>
        <v>NAMIBIE</v>
      </c>
      <c r="CZ45" s="16"/>
      <c r="DA45" s="16" t="s">
        <v>1</v>
      </c>
      <c r="DB45" s="2" t="s">
        <v>0</v>
      </c>
      <c r="DC45" s="2" t="s">
        <v>24</v>
      </c>
      <c r="DD45" s="2" t="s">
        <v>24</v>
      </c>
      <c r="DF45" s="2" t="s">
        <v>0</v>
      </c>
      <c r="DG45" s="2" t="s">
        <v>24</v>
      </c>
      <c r="DH45" s="2" t="s">
        <v>1</v>
      </c>
    </row>
    <row r="46" spans="5:112" ht="19.5"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9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CF46" s="12">
        <f>IF(AS48=1,10000000)</f>
        <v>10000000</v>
      </c>
      <c r="CG46" s="12">
        <f>IF(AS49=1,10000000)</f>
        <v>10000000</v>
      </c>
      <c r="CH46" s="12">
        <f>IF(AS50=1,10000000)</f>
        <v>10000000</v>
      </c>
      <c r="CI46" s="12">
        <f>IF(AS51=1,10000000)</f>
        <v>10000000</v>
      </c>
      <c r="CJ46" s="12">
        <f>IF(AS52=1,10000000)</f>
        <v>10000000</v>
      </c>
      <c r="CK46" s="13" t="b">
        <f>IF(AS48=2,8000000)</f>
        <v>0</v>
      </c>
      <c r="CL46" s="13" t="b">
        <f>IF(AS49=2,8000000)</f>
        <v>0</v>
      </c>
      <c r="CM46" s="13" t="b">
        <f>IF(AS50=2,8000000)</f>
        <v>0</v>
      </c>
      <c r="CN46" s="13" t="b">
        <f>IF(AS51=2,8000000)</f>
        <v>0</v>
      </c>
      <c r="CO46" s="13" t="b">
        <f>IF(AS52=2,8000000)</f>
        <v>0</v>
      </c>
      <c r="CP46" s="14" t="b">
        <f>IF(AS48=3,6000000)</f>
        <v>0</v>
      </c>
      <c r="CQ46" s="14" t="b">
        <f>IF(AS49=3,6000000)</f>
        <v>0</v>
      </c>
      <c r="CR46" s="14" t="b">
        <f>IF(AS50=3,6000000)</f>
        <v>0</v>
      </c>
      <c r="CS46" s="14" t="b">
        <f>IF(AS51=3,6000000)</f>
        <v>0</v>
      </c>
      <c r="CT46" s="14" t="b">
        <f>IF(AS52=3,6000000)</f>
        <v>0</v>
      </c>
      <c r="CU46" s="15" t="b">
        <f>IF(AS48=4,4000000)</f>
        <v>0</v>
      </c>
      <c r="CV46" s="15" t="b">
        <f>IF(AS49=4,4000000)</f>
        <v>0</v>
      </c>
      <c r="CW46" s="15" t="b">
        <f>IF(AS50=4,4000000)</f>
        <v>0</v>
      </c>
      <c r="CX46" s="15" t="b">
        <f>IF(AS51=4,4000000)</f>
        <v>0</v>
      </c>
      <c r="CY46" s="15" t="b">
        <f>IF(AS52=4,4000000)</f>
        <v>0</v>
      </c>
      <c r="CZ46" s="16">
        <v>1</v>
      </c>
      <c r="DA46" s="16">
        <f>RANK(DD46,DD46:DD50)</f>
        <v>1</v>
      </c>
      <c r="DB46" s="2" t="str">
        <f>CU45</f>
        <v>NOUVELLE ZELANDE</v>
      </c>
      <c r="DC46" s="2">
        <f>SUM(CF51,CK51,CP51,CU51)</f>
        <v>10000000</v>
      </c>
      <c r="DD46" s="2">
        <f>DC46+0.0000005</f>
        <v>10000000.0000005</v>
      </c>
      <c r="DF46" s="2" t="str">
        <f>VLOOKUP(CZ46,DA46:DB50,2,0)</f>
        <v>NOUVELLE ZELANDE</v>
      </c>
      <c r="DG46" s="2">
        <f>VLOOKUP(DF46,DB46:DC50,2,0)</f>
        <v>10000000</v>
      </c>
      <c r="DH46" s="2">
        <f>RANK(DG46,DG46:DG50)</f>
        <v>1</v>
      </c>
    </row>
    <row r="47" spans="5:112" ht="19.5">
      <c r="E47" s="20" t="s">
        <v>0</v>
      </c>
      <c r="F47" s="20"/>
      <c r="G47" s="20"/>
      <c r="H47" s="20"/>
      <c r="I47" s="20"/>
      <c r="J47" s="21" t="s">
        <v>48</v>
      </c>
      <c r="K47" s="22" t="s">
        <v>51</v>
      </c>
      <c r="L47" s="21" t="s">
        <v>48</v>
      </c>
      <c r="M47" s="22" t="s">
        <v>51</v>
      </c>
      <c r="N47" s="20" t="s">
        <v>0</v>
      </c>
      <c r="O47" s="20"/>
      <c r="P47" s="20"/>
      <c r="Q47" s="20"/>
      <c r="R47" s="20"/>
      <c r="S47" s="51" t="s">
        <v>0</v>
      </c>
      <c r="T47" s="52"/>
      <c r="U47" s="52"/>
      <c r="V47" s="52"/>
      <c r="W47" s="52"/>
      <c r="X47" s="21" t="s">
        <v>1</v>
      </c>
      <c r="Y47" s="21" t="s">
        <v>75</v>
      </c>
      <c r="Z47" s="21" t="s">
        <v>3</v>
      </c>
      <c r="AA47" s="21" t="s">
        <v>4</v>
      </c>
      <c r="AB47" s="21" t="s">
        <v>5</v>
      </c>
      <c r="AC47" s="21" t="s">
        <v>6</v>
      </c>
      <c r="AD47" s="21" t="s">
        <v>49</v>
      </c>
      <c r="AE47" s="21" t="s">
        <v>50</v>
      </c>
      <c r="AF47" s="21" t="s">
        <v>7</v>
      </c>
      <c r="AG47" s="22" t="s">
        <v>54</v>
      </c>
      <c r="AH47" s="22" t="s">
        <v>55</v>
      </c>
      <c r="AI47" s="22" t="s">
        <v>52</v>
      </c>
      <c r="AJ47" s="22" t="s">
        <v>53</v>
      </c>
      <c r="AK47" s="21" t="s">
        <v>7</v>
      </c>
      <c r="AN47" s="11" t="s">
        <v>0</v>
      </c>
      <c r="AO47" s="11"/>
      <c r="AP47" s="11"/>
      <c r="AQ47" s="11"/>
      <c r="AR47" s="11"/>
      <c r="AS47" s="13" t="s">
        <v>1</v>
      </c>
      <c r="AT47" s="13" t="s">
        <v>48</v>
      </c>
      <c r="AU47" s="13" t="s">
        <v>3</v>
      </c>
      <c r="AV47" s="13" t="s">
        <v>4</v>
      </c>
      <c r="AW47" s="13" t="s">
        <v>5</v>
      </c>
      <c r="AX47" s="13" t="s">
        <v>6</v>
      </c>
      <c r="AY47" s="13" t="s">
        <v>49</v>
      </c>
      <c r="AZ47" s="13" t="s">
        <v>50</v>
      </c>
      <c r="BA47" s="13" t="s">
        <v>7</v>
      </c>
      <c r="BB47" s="6" t="s">
        <v>54</v>
      </c>
      <c r="BC47" s="6" t="s">
        <v>55</v>
      </c>
      <c r="BD47" s="6" t="s">
        <v>52</v>
      </c>
      <c r="BE47" s="6" t="s">
        <v>53</v>
      </c>
      <c r="BF47" s="13" t="s">
        <v>7</v>
      </c>
      <c r="BG47" s="2" t="s">
        <v>48</v>
      </c>
      <c r="BH47" s="2" t="s">
        <v>48</v>
      </c>
      <c r="BI47" s="2" t="s">
        <v>11</v>
      </c>
      <c r="BJ47" s="2" t="s">
        <v>11</v>
      </c>
      <c r="BK47" s="2" t="s">
        <v>12</v>
      </c>
      <c r="BL47" s="2" t="s">
        <v>12</v>
      </c>
      <c r="BM47" s="2" t="s">
        <v>13</v>
      </c>
      <c r="BN47" s="2" t="s">
        <v>14</v>
      </c>
      <c r="BO47" s="2" t="s">
        <v>15</v>
      </c>
      <c r="BP47" s="2" t="s">
        <v>15</v>
      </c>
      <c r="BQ47" s="2" t="s">
        <v>16</v>
      </c>
      <c r="BR47" s="2" t="s">
        <v>16</v>
      </c>
      <c r="BS47" s="2" t="s">
        <v>17</v>
      </c>
      <c r="BT47" s="2" t="s">
        <v>17</v>
      </c>
      <c r="BU47" s="2" t="s">
        <v>18</v>
      </c>
      <c r="BV47" s="2" t="s">
        <v>18</v>
      </c>
      <c r="BW47" s="2" t="s">
        <v>19</v>
      </c>
      <c r="BX47" s="2" t="s">
        <v>19</v>
      </c>
      <c r="BY47" s="2" t="s">
        <v>20</v>
      </c>
      <c r="BZ47" s="2" t="s">
        <v>20</v>
      </c>
      <c r="CA47" s="6" t="s">
        <v>52</v>
      </c>
      <c r="CB47" s="6" t="s">
        <v>52</v>
      </c>
      <c r="CC47" s="6" t="s">
        <v>53</v>
      </c>
      <c r="CD47" s="6" t="s">
        <v>53</v>
      </c>
      <c r="CF47" s="12">
        <f>IF(AS48=1,IF(AS49=1,SUM(BN54-BM54)*10000+(BA48)/1000+(BF48)/10000+(AY48)/100000+(BD48)/1000000))</f>
        <v>0</v>
      </c>
      <c r="CG47" s="12">
        <f>IF(AS49=1,IF(AS48=1,SUM(BM54-BN54)*10000+(BA49)/1000+(BF49)/10000+(AY49)/100000+(BD49)/1000000))</f>
        <v>0</v>
      </c>
      <c r="CH47" s="12">
        <f>IF(AS50=1,IF(AS48=1,SUM(BN56-BM56)*10000+(BA50)/1000+(BF50)/10000+(AY50)/100000+(BD50)/1000000))</f>
        <v>0</v>
      </c>
      <c r="CI47" s="12">
        <f>IF(AS51=1,IF(AS48=1,SUM(BN50-BM50)*10000+(BA51)/1000+(BF51)/10000+(AY51)/100000+(BD51)/1000000))</f>
        <v>0</v>
      </c>
      <c r="CJ47" s="12">
        <f>IF(AS52=1,IF(AS48=1,SUM(BN52-BM52)*10000+(BA52)/1000+(BF52)/10000+(AY52)/100000+(BD52)/1000000))</f>
        <v>0</v>
      </c>
      <c r="CK47" s="13" t="b">
        <f>IF(AS48=2,IF(AS49=2,SUM(BN54-BM54)*10000+(BA48)/1000+(BF48)/10000+(AY48)/100000+(BD48)/1000000))</f>
        <v>0</v>
      </c>
      <c r="CL47" s="13" t="b">
        <f>IF(AS49=2,IF(AS48=2,SUM(BM54-BN54)*10000+(BA49)/1000+(BF49)/10000+(AY49)/100000+(BD49)/1000000))</f>
        <v>0</v>
      </c>
      <c r="CM47" s="13" t="b">
        <f>IF(AS50=2,IF(AS48=2,SUM(BN56-BM56)*10000+(BA50)/1000+(BF50)/10000+(AY50)/100000+(BD50)/1000000))</f>
        <v>0</v>
      </c>
      <c r="CN47" s="13" t="b">
        <f>IF(AS51=2,IF(AS48=2,SUM(BN50-BM50)*10000+(BA51)/1000+(BF51)/10000+(AY51)/100000+(BD51)/1000000))</f>
        <v>0</v>
      </c>
      <c r="CO47" s="13" t="b">
        <f>IF(AS52=2,IF(AS48=2,SUM(BN52-BM52)*10000+(BA52)/1000+(BF52)/10000+(AY52)/100000+(BD52)/1000000))</f>
        <v>0</v>
      </c>
      <c r="CP47" s="14" t="b">
        <f>IF(AS48=3,IF(AS49=3,SUM(BN54-BM54)*10000+(BA48)/1000+(BF48)/10000+(AY48)/100000+(BD48)/1000000))</f>
        <v>0</v>
      </c>
      <c r="CQ47" s="14" t="b">
        <f>IF(AS49=3,IF(AS48=3,SUM(BM54-BN54)*10000+(BA49)/1000+(BF49)/10000+(AY49)/100000+(BD49)/1000000))</f>
        <v>0</v>
      </c>
      <c r="CR47" s="14" t="b">
        <f>IF(AS50=3,IF(AS48=3,SUM(BN56-BM56)*10000+(BA50)/1000+(BF50)/10000+(AY50)/100000+(BD50)/1000000))</f>
        <v>0</v>
      </c>
      <c r="CS47" s="14" t="b">
        <f>IF(AS51=3,IF(AS48=3,SUM(BN50-BM50)*10000+(BA51)/1000+(BF51)/10000+(AY51)/100000+(BD51)/1000000))</f>
        <v>0</v>
      </c>
      <c r="CT47" s="14" t="b">
        <f>IF(AS52=3,IF(AS48=3,SUM(BN52-BM52)*10000+(BA52)/1000+(BF52)/10000+(AY52)/100000+(BD52)/1000000))</f>
        <v>0</v>
      </c>
      <c r="CU47" s="15" t="b">
        <f>IF(AS48=4,IF(AS49=4,SUM(BN54-BM54)*10000+(BA48)/1000+(BF48)/10000+(AY48)/100000+(BD48)/1000000))</f>
        <v>0</v>
      </c>
      <c r="CV47" s="15" t="b">
        <f>IF(AS49=4,IF(AS48=4,SUM(BM54-BN54)*10000+(BA49)/1000+(BF49)/10000+(AY49)/100000+(BD49)/1000000))</f>
        <v>0</v>
      </c>
      <c r="CW47" s="15" t="b">
        <f>IF(AS50=4,IF(AS48=4,SUM(BN56-BM56)*10000+(BA50)/1000+(BF50)/10000+(AY50)/100000+(BD50)/1000000))</f>
        <v>0</v>
      </c>
      <c r="CX47" s="15" t="b">
        <f>IF(AS51=4,IF(AS48=4,SUM(BN50-BM50)*10000+(BA51)/1000+(BF51)/10000+(AY51)/100000+(BD51)/1000000))</f>
        <v>0</v>
      </c>
      <c r="CY47" s="15" t="b">
        <f>IF(AS52=4,IF(AS48=4,SUM(BN52-BM52)*10000+(BA52)/1000+(BF52)/10000+(AY52)/100000+(BD52)/1000000))</f>
        <v>0</v>
      </c>
      <c r="CZ47" s="16">
        <v>2</v>
      </c>
      <c r="DA47" s="16">
        <f>RANK(DD47,DD46:DD50)</f>
        <v>2</v>
      </c>
      <c r="DB47" s="2" t="str">
        <f>CV45</f>
        <v>ARGENTINE</v>
      </c>
      <c r="DC47" s="2">
        <f>SUM(CG51,CL51,CQ51,CV51)</f>
        <v>10000000</v>
      </c>
      <c r="DD47" s="2">
        <f>DC47+0.0000004</f>
        <v>10000000.0000004</v>
      </c>
      <c r="DF47" s="2" t="str">
        <f>VLOOKUP(CZ47,DA46:DB50,2,0)</f>
        <v>ARGENTINE</v>
      </c>
      <c r="DG47" s="2">
        <f>VLOOKUP(DF47,DB46:DC50,2,0)</f>
        <v>10000000</v>
      </c>
      <c r="DH47" s="2">
        <f>RANK(DG47,DG46:DG50)</f>
        <v>1</v>
      </c>
    </row>
    <row r="48" spans="5:112" ht="22.5">
      <c r="E48" s="79" t="s">
        <v>86</v>
      </c>
      <c r="F48" s="79"/>
      <c r="G48" s="79"/>
      <c r="H48" s="79"/>
      <c r="I48" s="79"/>
      <c r="J48" s="77"/>
      <c r="K48" s="78"/>
      <c r="L48" s="77"/>
      <c r="M48" s="78"/>
      <c r="N48" s="79" t="s">
        <v>88</v>
      </c>
      <c r="O48" s="79"/>
      <c r="P48" s="79"/>
      <c r="Q48" s="79"/>
      <c r="R48" s="74"/>
      <c r="S48" s="82" t="s">
        <v>87</v>
      </c>
      <c r="T48" s="83"/>
      <c r="U48" s="83"/>
      <c r="V48" s="83"/>
      <c r="W48" s="80"/>
      <c r="X48" s="53"/>
      <c r="Y48" s="25"/>
      <c r="Z48" s="26"/>
      <c r="AA48" s="26"/>
      <c r="AB48" s="26"/>
      <c r="AC48" s="26"/>
      <c r="AD48" s="26"/>
      <c r="AE48" s="26"/>
      <c r="AF48" s="26"/>
      <c r="AG48" s="27"/>
      <c r="AH48" s="27"/>
      <c r="AI48" s="28"/>
      <c r="AJ48" s="28"/>
      <c r="AK48" s="28"/>
      <c r="AN48" s="11" t="s">
        <v>34</v>
      </c>
      <c r="AO48" s="11"/>
      <c r="AP48" s="11"/>
      <c r="AQ48" s="11"/>
      <c r="AR48" s="11"/>
      <c r="AS48" s="13">
        <f>RANK(AT48,AT48:AT52)</f>
        <v>1</v>
      </c>
      <c r="AT48" s="13">
        <f>SUMPRODUCT((E48:I57=AN48)*(BM48:BM57))+SUMPRODUCT((N48:R57=AN48)*(BN48:BN57))</f>
        <v>0</v>
      </c>
      <c r="AU48" s="13">
        <f>SUMPRODUCT((E48:I57=AN48)*(BO48:BO57))+SUMPRODUCT((N48:R57=AN48)*(BP48:BP57))</f>
        <v>0</v>
      </c>
      <c r="AV48" s="13">
        <f>SUMPRODUCT((E48:I57=AN48)*(BQ48:BQ57))+SUMPRODUCT((N48:R57=AN48)*(BR48:BR57))</f>
        <v>0</v>
      </c>
      <c r="AW48" s="13">
        <f>SUMPRODUCT((E48:I57=AN48)*(BS48:BS57))+SUMPRODUCT((N48:R57=AN48)*(BT48:BT57))</f>
        <v>0</v>
      </c>
      <c r="AX48" s="13">
        <f>SUMPRODUCT((E48:I57=AN48)*(BU48:BU57))+SUMPRODUCT((N48:R57=AN48)*(BV48:BV57))</f>
        <v>0</v>
      </c>
      <c r="AY48" s="13">
        <f>SUMPRODUCT((E48:I57=AN48)*(BW48:BW57))+SUMPRODUCT((N48:R57=AN48)*(BX48:BX57))</f>
        <v>0</v>
      </c>
      <c r="AZ48" s="13">
        <f>SUMPRODUCT((E48:I57=AN48)*(BY48:BY57))+SUMPRODUCT((N48:R57=AN48)*(BZ48:BZ57))</f>
        <v>0</v>
      </c>
      <c r="BA48" s="13">
        <f>AY48-AZ48</f>
        <v>0</v>
      </c>
      <c r="BB48" s="13">
        <f>SUMPRODUCT((E48:I57=AN48)*(BI48:BI57))+SUMPRODUCT((N48:R57=AN48)*(BJ48:BJ57))</f>
        <v>0</v>
      </c>
      <c r="BC48" s="13">
        <f>SUMPRODUCT((E48:I57=AN48)*(BK48:BK57))+SUMPRODUCT((N48:R57=AN48)*(BL48:BL57))</f>
        <v>0</v>
      </c>
      <c r="BD48" s="13">
        <f>SUMPRODUCT((E48:I57=AN48)*(CA48:CA57))+SUMPRODUCT((N48:R57=AN48)*(CB48:CB57))</f>
        <v>0</v>
      </c>
      <c r="BE48" s="13">
        <f>SUMPRODUCT((E48:I57=AN48)*(CC48:CC57))+SUMPRODUCT((N48:R57=AN48)*(CD48:CD57))</f>
        <v>0</v>
      </c>
      <c r="BF48" s="13">
        <f>BD48-BE48</f>
        <v>0</v>
      </c>
      <c r="BG48" s="2">
        <f aca="true" t="shared" si="53" ref="BG48:BG57">IF(J48="",0,IF(J48&gt;L48,4,IF(J48=L48,2,IF(J48&lt;L48,0))))</f>
        <v>0</v>
      </c>
      <c r="BH48" s="2">
        <f aca="true" t="shared" si="54" ref="BH48:BH57">IF(L48="",0,IF(L48&gt;J48,4,IF(L48=J48,2,IF(L48&lt;J48,0))))</f>
        <v>0</v>
      </c>
      <c r="BI48" s="2" t="b">
        <f aca="true" t="shared" si="55" ref="BI48:BI57">IF(K48&lt;&gt;"",IF(K48&gt;=4,1))</f>
        <v>0</v>
      </c>
      <c r="BJ48" s="2" t="b">
        <f aca="true" t="shared" si="56" ref="BJ48:BJ57">IF(M48&lt;&gt;"",IF(M48&gt;=4,1))</f>
        <v>0</v>
      </c>
      <c r="BK48" s="2" t="b">
        <f aca="true" t="shared" si="57" ref="BK48:BK57">IF(J48&lt;L48,IF(SUM(L48-J48)&lt;=7,1))</f>
        <v>0</v>
      </c>
      <c r="BL48" s="2" t="b">
        <f aca="true" t="shared" si="58" ref="BL48:BL57">IF(L48&lt;J48,IF(SUM(J48-L48)&lt;=7,1))</f>
        <v>0</v>
      </c>
      <c r="BM48" s="2">
        <f aca="true" t="shared" si="59" ref="BM48:BM57">SUM(BG48,BI48,BK48)</f>
        <v>0</v>
      </c>
      <c r="BN48" s="2">
        <f aca="true" t="shared" si="60" ref="BN48:BN57">SUM(BH48,BJ48,BL48)</f>
        <v>0</v>
      </c>
      <c r="BO48" s="2">
        <f aca="true" t="shared" si="61" ref="BO48:BO57">IF(J48="",0,1)</f>
        <v>0</v>
      </c>
      <c r="BP48" s="2">
        <f aca="true" t="shared" si="62" ref="BP48:BP57">IF(L48="",0,1)</f>
        <v>0</v>
      </c>
      <c r="BQ48" s="2" t="b">
        <f aca="true" t="shared" si="63" ref="BQ48:BQ57">IF(J48&lt;&gt;"",IF(J48&gt;L48,1))</f>
        <v>0</v>
      </c>
      <c r="BR48" s="2" t="b">
        <f aca="true" t="shared" si="64" ref="BR48:BR57">IF(L48&lt;&gt;"",IF(L48&gt;J48,1))</f>
        <v>0</v>
      </c>
      <c r="BS48" s="2" t="b">
        <f aca="true" t="shared" si="65" ref="BS48:BS57">IF(J48&lt;&gt;"",IF(J48=L48,1))</f>
        <v>0</v>
      </c>
      <c r="BT48" s="2" t="b">
        <f aca="true" t="shared" si="66" ref="BT48:BT57">IF(L48&lt;&gt;"",IF(L48=J48,1))</f>
        <v>0</v>
      </c>
      <c r="BU48" s="2" t="b">
        <f aca="true" t="shared" si="67" ref="BU48:BU57">IF(J48&lt;&gt;"",IF(J48&lt;L48,1))</f>
        <v>0</v>
      </c>
      <c r="BV48" s="2" t="b">
        <f aca="true" t="shared" si="68" ref="BV48:BV57">IF(L48&lt;&gt;"",IF(L48&lt;J48,1))</f>
        <v>0</v>
      </c>
      <c r="BW48" s="2">
        <f aca="true" t="shared" si="69" ref="BW48:BW57">J48</f>
        <v>0</v>
      </c>
      <c r="BX48" s="2">
        <f aca="true" t="shared" si="70" ref="BX48:BX57">L48</f>
        <v>0</v>
      </c>
      <c r="BY48" s="2">
        <f aca="true" t="shared" si="71" ref="BY48:BY57">L48</f>
        <v>0</v>
      </c>
      <c r="BZ48" s="2">
        <f aca="true" t="shared" si="72" ref="BZ48:BZ57">J48</f>
        <v>0</v>
      </c>
      <c r="CA48" s="2">
        <f aca="true" t="shared" si="73" ref="CA48:CA57">K48</f>
        <v>0</v>
      </c>
      <c r="CB48" s="2">
        <f aca="true" t="shared" si="74" ref="CB48:CB57">M48</f>
        <v>0</v>
      </c>
      <c r="CC48" s="2">
        <f aca="true" t="shared" si="75" ref="CC48:CC57">M48</f>
        <v>0</v>
      </c>
      <c r="CD48" s="2">
        <f aca="true" t="shared" si="76" ref="CD48:CD57">K48</f>
        <v>0</v>
      </c>
      <c r="CF48" s="12">
        <f>IF(AS48=1,IF(AS50=1,SUM(BM56-BN56)*10000+(BA48)/1000+(BF48)/10000+(AY48)/100000+(BD48)/1000000))</f>
        <v>0</v>
      </c>
      <c r="CG48" s="12">
        <f>IF(AS49=1,IF(AS50=1,SUM(BM51-BN51)*10000+(BA49)/1000+(BF49)/10000+(AY49)/100000+(BD49)/1000000))</f>
        <v>0</v>
      </c>
      <c r="CH48" s="12">
        <f>IF(AS50=1,IF(AS49=1,SUM(BN51-BM51)*10000+(BA50)/1000+(BF50)/10000+(AY50)/100000+(BD50)/1000000))</f>
        <v>0</v>
      </c>
      <c r="CI48" s="12">
        <f>IF(AS51=1,IF(AS49=1,SUM(BN48-BM48)*10000+(BA51)/1000+(BF51)/10000+(AY51)/100000+(BD51)/1000000))</f>
        <v>0</v>
      </c>
      <c r="CJ48" s="12">
        <f>IF(AS52=1,IF(AS49=1,SUM(BN57-BM57)*10000+(BA52)/1000+(BF52)/10000+(AY52)/100000+(BD52)/1000000))</f>
        <v>0</v>
      </c>
      <c r="CK48" s="13" t="b">
        <f>IF(AS48=2,IF(AS50=2,SUM(BM56-BN56)*10000+(BA48)/1000+(BF48)/10000+(AY48)/100000+(BD48)/1000000))</f>
        <v>0</v>
      </c>
      <c r="CL48" s="13" t="b">
        <f>IF(AS49=2,IF(AS50=2,SUM(BM51-BN51)*10000+(BA49)/1000+(BF49)/10000+(AY49)/100000+(BD49)/1000000))</f>
        <v>0</v>
      </c>
      <c r="CM48" s="13" t="b">
        <f>IF(AS50=2,IF(AS49=2,SUM(BN51-BM51)*10000+(BA50)/1000+(BF50)/10000+(AY50)/100000+(BD50)/1000000))</f>
        <v>0</v>
      </c>
      <c r="CN48" s="13" t="b">
        <f>IF(AS51=2,IF(AS49=2,SUM(BN48-BM48)*10000+(BA51)/1000+(BF51)/10000+(AY51)/100000+(BD51)/1000000))</f>
        <v>0</v>
      </c>
      <c r="CO48" s="13" t="b">
        <f>IF(AS52=2,IF(AS49=2,SUM(BN57-BM57)*10000+(BA52)/1000+(BF52)/10000+(AY52)/100000+(BD52)/1000000))</f>
        <v>0</v>
      </c>
      <c r="CP48" s="14" t="b">
        <f>IF(AS48=3,IF(AS50=3,SUM(BM56-BN56)*10000+(BA48)/1000+(BF48)/10000+(AY48)/100000+(BD48)/1000000))</f>
        <v>0</v>
      </c>
      <c r="CQ48" s="14" t="b">
        <f>IF(AS49=3,IF(AS50=3,SUM(BM51-BN51)*10000+(BA49)/1000+(BF49)/10000+(AY49)/100000+(BD49)/1000000))</f>
        <v>0</v>
      </c>
      <c r="CR48" s="14" t="b">
        <f>IF(AS50=3,IF(AS49=3,SUM(BN51-BM51)*10000+(BA50)/1000+(BF50)/10000+(AY50)/100000+(BD50)/1000000))</f>
        <v>0</v>
      </c>
      <c r="CS48" s="14" t="b">
        <f>IF(AS51=3,IF(AS49=3,SUM(BN48-BM48)*10000+(BA51)/1000+(BF51)/10000+(AY51)/100000+(BD51)/1000000))</f>
        <v>0</v>
      </c>
      <c r="CT48" s="14" t="b">
        <f>IF(AS52=3,IF(AS49=3,SUM(BN57-BM57)*10000+(BA52)/1000+(BF52)/10000+(AY52)/100000+(BD52)/1000000))</f>
        <v>0</v>
      </c>
      <c r="CU48" s="15" t="b">
        <f>IF(AS48=4,IF(AS50=4,SUM(BM56-BN56)*10000+(BA48)/1000+(BF48)/10000+(AY48)/100000+(BD48)/1000000))</f>
        <v>0</v>
      </c>
      <c r="CV48" s="15" t="b">
        <f>IF(AS49=4,IF(AS50=4,SUM(BM51-BN51)*10000+(BA49)/1000+(BF49)/10000+(AY49)/100000+(BD49)/1000000))</f>
        <v>0</v>
      </c>
      <c r="CW48" s="15" t="b">
        <f>IF(AS50=4,IF(AS49=4,SUM(BN51-BM51)*10000+(BA50)/1000+(BF50)/10000+(AY50)/100000+(BD50)/1000000))</f>
        <v>0</v>
      </c>
      <c r="CX48" s="15" t="b">
        <f>IF(AS51=4,IF(AS49=4,SUM(BN48-BM48)*10000+(BA51)/1000+(BF51)/10000+(AY51)/100000+(BD51)/1000000))</f>
        <v>0</v>
      </c>
      <c r="CY48" s="15" t="b">
        <f>IF(AS52=4,IF(AS49=4,SUM(BN57-BM57)*10000+(BA52)/1000+(BF52)/10000+(AY52)/100000+(BD52)/1000000))</f>
        <v>0</v>
      </c>
      <c r="CZ48" s="16">
        <v>3</v>
      </c>
      <c r="DA48" s="16">
        <f>RANK(DD48,DD46:DD50)</f>
        <v>3</v>
      </c>
      <c r="DB48" s="2" t="str">
        <f>CW45</f>
        <v>TONGA</v>
      </c>
      <c r="DC48" s="2">
        <f>SUM(CH51,CM51,CR51,CW51)</f>
        <v>10000000</v>
      </c>
      <c r="DD48" s="2">
        <f>DC48+0.0000003</f>
        <v>10000000.0000003</v>
      </c>
      <c r="DF48" s="2" t="str">
        <f>VLOOKUP(CZ48,DA46:DB50,2,0)</f>
        <v>TONGA</v>
      </c>
      <c r="DG48" s="2">
        <f>VLOOKUP(DF48,DB46:DC50,2,0)</f>
        <v>10000000</v>
      </c>
      <c r="DH48" s="2">
        <f>RANK(DG48,DG46:DG50)</f>
        <v>1</v>
      </c>
    </row>
    <row r="49" spans="5:112" ht="22.5">
      <c r="E49" s="79" t="s">
        <v>87</v>
      </c>
      <c r="F49" s="79"/>
      <c r="G49" s="79"/>
      <c r="H49" s="79"/>
      <c r="I49" s="79"/>
      <c r="J49" s="77"/>
      <c r="K49" s="78"/>
      <c r="L49" s="77"/>
      <c r="M49" s="78"/>
      <c r="N49" s="79" t="s">
        <v>89</v>
      </c>
      <c r="O49" s="79"/>
      <c r="P49" s="79"/>
      <c r="Q49" s="79"/>
      <c r="R49" s="74"/>
      <c r="S49" s="82" t="s">
        <v>86</v>
      </c>
      <c r="T49" s="83"/>
      <c r="U49" s="83"/>
      <c r="V49" s="83"/>
      <c r="W49" s="80"/>
      <c r="X49" s="53"/>
      <c r="Y49" s="25"/>
      <c r="Z49" s="26"/>
      <c r="AA49" s="26"/>
      <c r="AB49" s="26"/>
      <c r="AC49" s="26"/>
      <c r="AD49" s="26"/>
      <c r="AE49" s="26"/>
      <c r="AF49" s="26"/>
      <c r="AG49" s="27"/>
      <c r="AH49" s="27"/>
      <c r="AI49" s="28"/>
      <c r="AJ49" s="28"/>
      <c r="AK49" s="28"/>
      <c r="AN49" s="11" t="s">
        <v>35</v>
      </c>
      <c r="AO49" s="11"/>
      <c r="AP49" s="11"/>
      <c r="AQ49" s="11"/>
      <c r="AR49" s="11"/>
      <c r="AS49" s="13">
        <f>RANK(AT49,AT48:AT52)</f>
        <v>1</v>
      </c>
      <c r="AT49" s="13">
        <f>SUMPRODUCT((E48:I57=AN49)*(BM48:BM57))+SUMPRODUCT((N48:R57=AN49)*(BN48:BN57))</f>
        <v>0</v>
      </c>
      <c r="AU49" s="13">
        <f>SUMPRODUCT((E48:I57=AN49)*(BO48:BO57))+SUMPRODUCT((N48:R57=AN49)*(BP48:BP57))</f>
        <v>0</v>
      </c>
      <c r="AV49" s="13">
        <f>SUMPRODUCT((E48:I57=AN49)*(BQ48:BQ57))+SUMPRODUCT((N48:R57=AN49)*(BR48:BR57))</f>
        <v>0</v>
      </c>
      <c r="AW49" s="13">
        <f>SUMPRODUCT((E48:I57=AN49)*(BS48:BS57))+SUMPRODUCT((N48:R57=AN49)*(BT48:BT57))</f>
        <v>0</v>
      </c>
      <c r="AX49" s="13">
        <f>SUMPRODUCT((E48:I57=AN49)*(BU48:BU57))+SUMPRODUCT((N48:R57=AN49)*(BV48:BV57))</f>
        <v>0</v>
      </c>
      <c r="AY49" s="13">
        <f>SUMPRODUCT((E48:I57=AN49)*(BW48:BW57))+SUMPRODUCT((N48:R57=AN49)*(BX48:BX57))</f>
        <v>0</v>
      </c>
      <c r="AZ49" s="13">
        <f>SUMPRODUCT((E48:I57=AN49)*(BY48:BY57))+SUMPRODUCT((N48:R57=AN49)*(BZ48:BZ57))</f>
        <v>0</v>
      </c>
      <c r="BA49" s="13">
        <f>AY49-AZ49</f>
        <v>0</v>
      </c>
      <c r="BB49" s="13">
        <f>SUMPRODUCT((E48:I57=AN49)*(BI48:BI57))+SUMPRODUCT((N48:R57=AN49)*(BJ48:BJ57))</f>
        <v>0</v>
      </c>
      <c r="BC49" s="13">
        <f>SUMPRODUCT((E48:I57=AN49)*(BK48:BK57))+SUMPRODUCT((N48:R57=AN49)*(BL48:BL57))</f>
        <v>0</v>
      </c>
      <c r="BD49" s="13">
        <f>SUMPRODUCT((E48:I57=AN49)*(CA48:CA57))+SUMPRODUCT((N48:R57=AN49)*(CB48:CB57))</f>
        <v>0</v>
      </c>
      <c r="BE49" s="13">
        <f>SUMPRODUCT((E48:I57=AN49)*(CC48:CC57))+SUMPRODUCT((N48:R57=AN49)*(CD48:CD57))</f>
        <v>0</v>
      </c>
      <c r="BF49" s="13">
        <f>BD49-BE49</f>
        <v>0</v>
      </c>
      <c r="BG49" s="2">
        <f t="shared" si="53"/>
        <v>0</v>
      </c>
      <c r="BH49" s="2">
        <f t="shared" si="54"/>
        <v>0</v>
      </c>
      <c r="BI49" s="2" t="b">
        <f t="shared" si="55"/>
        <v>0</v>
      </c>
      <c r="BJ49" s="2" t="b">
        <f t="shared" si="56"/>
        <v>0</v>
      </c>
      <c r="BK49" s="2" t="b">
        <f t="shared" si="57"/>
        <v>0</v>
      </c>
      <c r="BL49" s="2" t="b">
        <f t="shared" si="58"/>
        <v>0</v>
      </c>
      <c r="BM49" s="2">
        <f t="shared" si="59"/>
        <v>0</v>
      </c>
      <c r="BN49" s="2">
        <f t="shared" si="60"/>
        <v>0</v>
      </c>
      <c r="BO49" s="2">
        <f t="shared" si="61"/>
        <v>0</v>
      </c>
      <c r="BP49" s="2">
        <f t="shared" si="62"/>
        <v>0</v>
      </c>
      <c r="BQ49" s="2" t="b">
        <f t="shared" si="63"/>
        <v>0</v>
      </c>
      <c r="BR49" s="2" t="b">
        <f t="shared" si="64"/>
        <v>0</v>
      </c>
      <c r="BS49" s="2" t="b">
        <f t="shared" si="65"/>
        <v>0</v>
      </c>
      <c r="BT49" s="2" t="b">
        <f t="shared" si="66"/>
        <v>0</v>
      </c>
      <c r="BU49" s="2" t="b">
        <f t="shared" si="67"/>
        <v>0</v>
      </c>
      <c r="BV49" s="2" t="b">
        <f t="shared" si="68"/>
        <v>0</v>
      </c>
      <c r="BW49" s="2">
        <f t="shared" si="69"/>
        <v>0</v>
      </c>
      <c r="BX49" s="2">
        <f t="shared" si="70"/>
        <v>0</v>
      </c>
      <c r="BY49" s="2">
        <f t="shared" si="71"/>
        <v>0</v>
      </c>
      <c r="BZ49" s="2">
        <f t="shared" si="72"/>
        <v>0</v>
      </c>
      <c r="CA49" s="2">
        <f t="shared" si="73"/>
        <v>0</v>
      </c>
      <c r="CB49" s="2">
        <f t="shared" si="74"/>
        <v>0</v>
      </c>
      <c r="CC49" s="2">
        <f t="shared" si="75"/>
        <v>0</v>
      </c>
      <c r="CD49" s="2">
        <f t="shared" si="76"/>
        <v>0</v>
      </c>
      <c r="CF49" s="12">
        <f>IF(AS48=1,IF(AS51=1,SUM(BM50-BN50)*10000+(BA48)/1000+(BF48)/10000+(AY48)/100000+(BD48)/1000000))</f>
        <v>0</v>
      </c>
      <c r="CG49" s="12">
        <f>IF(AS49=1,IF(AS51=1,SUM(BM48-BN48)*10000+(BA49)/1000+(BF49)/10000+(AY49)/100000+(BD49)/1000000))</f>
        <v>0</v>
      </c>
      <c r="CH49" s="12">
        <f>IF(AS50=1,IF(AS51=1,SUM(BM53-BN53)*10000+(BA50)/1000+(BF50)/10000+(AY50)/100000+(BD50)/1000000))</f>
        <v>0</v>
      </c>
      <c r="CI49" s="12">
        <f>IF(AS51=1,IF(AS50=1,SUM(BN53-BM53)*10000+(BA51)/1000+(BF51)/10000+(AY51)/100000+(BD51)/1000000))</f>
        <v>0</v>
      </c>
      <c r="CJ49" s="12">
        <f>IF(AS52=1,IF(AS50=1,SUM(BN49-BM49)*10000+(BA52)/1000+(BF52)/10000+(AY52)/100000+(BD52)/1000000))</f>
        <v>0</v>
      </c>
      <c r="CK49" s="13" t="b">
        <f>IF(AS48=2,IF(AS51=2,SUM(BM50-BN50)*10000+(BA48)/1000+(BF48)/10000+(AY48)/100000+(BD48)/1000000))</f>
        <v>0</v>
      </c>
      <c r="CL49" s="13" t="b">
        <f>IF(AS49=2,IF(AS51=2,SUM(BM48-BN48)*10000+(BA49)/1000+(BF49)/10000+(AY49)/100000+(BD49)/1000000))</f>
        <v>0</v>
      </c>
      <c r="CM49" s="13" t="b">
        <f>IF(AS50=2,IF(AS51=2,SUM(BM53-BN53)*10000+(BA50)/1000+(BF50)/10000+(AY50)/100000+(BD50)/1000000))</f>
        <v>0</v>
      </c>
      <c r="CN49" s="13" t="b">
        <f>IF(AS51=2,IF(AS50=2,SUM(BN53-BM53)*10000+(BA51)/1000+(BF51)/10000+(AY51)/100000+(BD51)/1000000))</f>
        <v>0</v>
      </c>
      <c r="CO49" s="13" t="b">
        <f>IF(AS52=2,IF(AS50=2,SUM(BN49-BM49)*10000+(BA52)/1000+(BF52)/10000+(AY52)/100000+(BD52)/1000000))</f>
        <v>0</v>
      </c>
      <c r="CP49" s="14" t="b">
        <f>IF(AS48=3,IF(AS51=3,SUM(BM50-BN50)*10000+(BA48)/1000+(BF48)/10000+(AY48)/100000+(BD48)/1000000))</f>
        <v>0</v>
      </c>
      <c r="CQ49" s="14" t="b">
        <f>IF(AS49=3,IF(AS51=3,SUM(BM48-BN48)*10000+(BA49)/1000+(BF49)/10000+(AY49)/100000+(BD49)/1000000))</f>
        <v>0</v>
      </c>
      <c r="CR49" s="14" t="b">
        <f>IF(AS50=3,IF(AS51=3,SUM(BM53-BN53)*10000+(BA50)/1000+(BF50)/10000+(AY50)/100000+(BD50)/1000000))</f>
        <v>0</v>
      </c>
      <c r="CS49" s="14" t="b">
        <f>IF(AS51=3,IF(AS50=3,SUM(BN53-BM53)*10000+(BA51)/1000+(BF51)/10000+(AY51)/100000+(BD51)/1000000))</f>
        <v>0</v>
      </c>
      <c r="CT49" s="14" t="b">
        <f>IF(AS52=3,IF(AS50=3,SUM(BN49-BM49)*10000+(BA52)/1000+(BF52)/10000+(AY52)/100000+(BD52)/1000000))</f>
        <v>0</v>
      </c>
      <c r="CU49" s="15" t="b">
        <f>IF(AS48=4,IF(AS51=4,SUM(BM50-BN50)*10000+(BA48)/1000+(BF48)/10000+(AY48)/100000+(BD48)/1000000))</f>
        <v>0</v>
      </c>
      <c r="CV49" s="15" t="b">
        <f>IF(AS49=4,IF(AS51=4,SUM(BM48-BN48)*10000+(BA49)/1000+(BF49)/10000+(AY49)/100000+(BD49)/1000000))</f>
        <v>0</v>
      </c>
      <c r="CW49" s="15" t="b">
        <f>IF(AS50=4,IF(AS51=4,SUM(BM53-BN53)*10000+(BA50)/1000+(BF50)/10000+(AY50)/100000+(BD50)/1000000))</f>
        <v>0</v>
      </c>
      <c r="CX49" s="15" t="b">
        <f>IF(AS51=4,IF(AS50=4,SUM(BN53-BM53)*10000+(BA51)/1000+(BF51)/10000+(AY51)/100000+(BD51)/1000000))</f>
        <v>0</v>
      </c>
      <c r="CY49" s="15" t="b">
        <f>IF(AS52=4,IF(AS50=4,SUM(BN49-BM49)*10000+(BA52)/1000+(BF52)/10000+(AY52)/100000+(BD52)/1000000))</f>
        <v>0</v>
      </c>
      <c r="CZ49" s="16">
        <v>4</v>
      </c>
      <c r="DA49" s="16">
        <f>RANK(DD49,DD46:DD50)</f>
        <v>4</v>
      </c>
      <c r="DB49" s="2" t="str">
        <f>CX45</f>
        <v>GEORGIE</v>
      </c>
      <c r="DC49" s="2">
        <f>SUM(CI51,CN51,CS51,CX51)</f>
        <v>10000000</v>
      </c>
      <c r="DD49" s="2">
        <f>DC49+0.0000002</f>
        <v>10000000.0000002</v>
      </c>
      <c r="DF49" s="2" t="str">
        <f>VLOOKUP(CZ49,DA46:DB50,2,0)</f>
        <v>GEORGIE</v>
      </c>
      <c r="DG49" s="2">
        <f>VLOOKUP(DF49,DB46:DC50,2,0)</f>
        <v>10000000</v>
      </c>
      <c r="DH49" s="2">
        <f>RANK(DG49,DG46:DG50)</f>
        <v>1</v>
      </c>
    </row>
    <row r="50" spans="5:112" ht="22.5">
      <c r="E50" s="79" t="s">
        <v>87</v>
      </c>
      <c r="F50" s="79"/>
      <c r="G50" s="79"/>
      <c r="H50" s="79"/>
      <c r="I50" s="79"/>
      <c r="J50" s="77"/>
      <c r="K50" s="78"/>
      <c r="L50" s="77"/>
      <c r="M50" s="78"/>
      <c r="N50" s="79" t="s">
        <v>78</v>
      </c>
      <c r="O50" s="79"/>
      <c r="P50" s="79"/>
      <c r="Q50" s="79"/>
      <c r="R50" s="74"/>
      <c r="S50" s="82" t="s">
        <v>89</v>
      </c>
      <c r="T50" s="83"/>
      <c r="U50" s="83"/>
      <c r="V50" s="83"/>
      <c r="W50" s="80"/>
      <c r="X50" s="53"/>
      <c r="Y50" s="25"/>
      <c r="Z50" s="26"/>
      <c r="AA50" s="26"/>
      <c r="AB50" s="26"/>
      <c r="AC50" s="26"/>
      <c r="AD50" s="26"/>
      <c r="AE50" s="26"/>
      <c r="AF50" s="26"/>
      <c r="AG50" s="27"/>
      <c r="AH50" s="27"/>
      <c r="AI50" s="28"/>
      <c r="AJ50" s="28"/>
      <c r="AK50" s="28"/>
      <c r="AN50" s="11" t="s">
        <v>36</v>
      </c>
      <c r="AO50" s="11"/>
      <c r="AP50" s="11"/>
      <c r="AQ50" s="11"/>
      <c r="AR50" s="11"/>
      <c r="AS50" s="13">
        <f>RANK(AT50,AT48:AT52)</f>
        <v>1</v>
      </c>
      <c r="AT50" s="13">
        <f>SUMPRODUCT((E48:I57=AN50)*(BM48:BM57))+SUMPRODUCT((N48:R57=AN50)*(BN48:BN57))</f>
        <v>0</v>
      </c>
      <c r="AU50" s="13">
        <f>SUMPRODUCT((E48:I57=AN50)*(BO48:BO57))+SUMPRODUCT((N48:R57=AN50)*(BP48:BP57))</f>
        <v>0</v>
      </c>
      <c r="AV50" s="13">
        <f>SUMPRODUCT((E48:I57=AN50)*(BQ48:BQ57))+SUMPRODUCT((N48:R57=AN50)*(BR48:BR57))</f>
        <v>0</v>
      </c>
      <c r="AW50" s="13">
        <f>SUMPRODUCT((E48:I57=AN50)*(BS48:BS57))+SUMPRODUCT((N48:R57=AN50)*(BT48:BT57))</f>
        <v>0</v>
      </c>
      <c r="AX50" s="13">
        <f>SUMPRODUCT((E48:I57=AN50)*(BU48:BU57))+SUMPRODUCT((N48:R57=AN50)*(BV48:BV57))</f>
        <v>0</v>
      </c>
      <c r="AY50" s="13">
        <f>SUMPRODUCT((E48:I57=AN50)*(BW48:BW57))+SUMPRODUCT((N48:R57=AN50)*(BX48:BX57))</f>
        <v>0</v>
      </c>
      <c r="AZ50" s="13">
        <f>SUMPRODUCT((E48:I57=AN50)*(BY48:BY57))+SUMPRODUCT((N48:R57=AN50)*(BZ48:BZ57))</f>
        <v>0</v>
      </c>
      <c r="BA50" s="13">
        <f>AY50-AZ50</f>
        <v>0</v>
      </c>
      <c r="BB50" s="13">
        <f>SUMPRODUCT((E48:I57=AN50)*(BI48:BI57))+SUMPRODUCT((N48:R57=AN50)*(BJ48:BJ57))</f>
        <v>0</v>
      </c>
      <c r="BC50" s="13">
        <f>SUMPRODUCT((E48:I57=AN50)*(BK48:BK57))+SUMPRODUCT((N48:R57=AN50)*(BL48:BL57))</f>
        <v>0</v>
      </c>
      <c r="BD50" s="13">
        <f>SUMPRODUCT((E48:I57=AN50)*(CA48:CA57))+SUMPRODUCT((N48:R57=AN50)*(CB48:CB57))</f>
        <v>0</v>
      </c>
      <c r="BE50" s="13">
        <f>SUMPRODUCT((E48:I57=AN50)*(CC48:CC57))+SUMPRODUCT((N48:R57=AN50)*(CD48:CD57))</f>
        <v>0</v>
      </c>
      <c r="BF50" s="13">
        <f>BD50-BE50</f>
        <v>0</v>
      </c>
      <c r="BG50" s="2">
        <f t="shared" si="53"/>
        <v>0</v>
      </c>
      <c r="BH50" s="2">
        <f t="shared" si="54"/>
        <v>0</v>
      </c>
      <c r="BI50" s="2" t="b">
        <f t="shared" si="55"/>
        <v>0</v>
      </c>
      <c r="BJ50" s="2" t="b">
        <f t="shared" si="56"/>
        <v>0</v>
      </c>
      <c r="BK50" s="2" t="b">
        <f t="shared" si="57"/>
        <v>0</v>
      </c>
      <c r="BL50" s="2" t="b">
        <f t="shared" si="58"/>
        <v>0</v>
      </c>
      <c r="BM50" s="2">
        <f t="shared" si="59"/>
        <v>0</v>
      </c>
      <c r="BN50" s="2">
        <f t="shared" si="60"/>
        <v>0</v>
      </c>
      <c r="BO50" s="2">
        <f t="shared" si="61"/>
        <v>0</v>
      </c>
      <c r="BP50" s="2">
        <f t="shared" si="62"/>
        <v>0</v>
      </c>
      <c r="BQ50" s="2" t="b">
        <f t="shared" si="63"/>
        <v>0</v>
      </c>
      <c r="BR50" s="2" t="b">
        <f t="shared" si="64"/>
        <v>0</v>
      </c>
      <c r="BS50" s="2" t="b">
        <f t="shared" si="65"/>
        <v>0</v>
      </c>
      <c r="BT50" s="2" t="b">
        <f t="shared" si="66"/>
        <v>0</v>
      </c>
      <c r="BU50" s="2" t="b">
        <f t="shared" si="67"/>
        <v>0</v>
      </c>
      <c r="BV50" s="2" t="b">
        <f t="shared" si="68"/>
        <v>0</v>
      </c>
      <c r="BW50" s="2">
        <f t="shared" si="69"/>
        <v>0</v>
      </c>
      <c r="BX50" s="2">
        <f t="shared" si="70"/>
        <v>0</v>
      </c>
      <c r="BY50" s="2">
        <f t="shared" si="71"/>
        <v>0</v>
      </c>
      <c r="BZ50" s="2">
        <f t="shared" si="72"/>
        <v>0</v>
      </c>
      <c r="CA50" s="2">
        <f t="shared" si="73"/>
        <v>0</v>
      </c>
      <c r="CB50" s="2">
        <f t="shared" si="74"/>
        <v>0</v>
      </c>
      <c r="CC50" s="2">
        <f t="shared" si="75"/>
        <v>0</v>
      </c>
      <c r="CD50" s="2">
        <f t="shared" si="76"/>
        <v>0</v>
      </c>
      <c r="CF50" s="12">
        <f>IF(AS48=1,IF(AS52=1,SUM(BM52-BN52)*10000+(BA48)/1000+(BF48)/10000+(AY48)/100000+(BD48)/1000000))</f>
        <v>0</v>
      </c>
      <c r="CG50" s="12">
        <f>IF(AS49=1,IF(AS52=1,SUM(BM57-BN57)*10000+(BA49)/1000+(BF49)/10000+(AY49)/100000+(BD49)/1000000))</f>
        <v>0</v>
      </c>
      <c r="CH50" s="12">
        <f>IF(AS50=1,IF(AS52=1,SUM(BM49-BN49)*10000+(BA50)/1000+(BF50)/10000+(AY50)/100000+(BD50)/1000000))</f>
        <v>0</v>
      </c>
      <c r="CI50" s="12">
        <f>IF(AS51=1,IF(AS52=1,SUM(BM55-BN55)*10000+(BA51)/1000+(BF51)/10000+(AY51)/100000+(BD51)/1000000))</f>
        <v>0</v>
      </c>
      <c r="CJ50" s="12">
        <f>IF(AS52=1,IF(AS51=1,SUM(BN55-BM55)*10000+(BA52)/1000+(BF52)/10000+(AY52)/100000+(BD52)/1000000))</f>
        <v>0</v>
      </c>
      <c r="CK50" s="13" t="b">
        <f>IF(AS48=2,IF(AS52=2,SUM(BM52-BN52)*10000+(BA48)/1000+(BF48)/10000+(AY48)/100000+(BD48)/1000000))</f>
        <v>0</v>
      </c>
      <c r="CL50" s="13" t="b">
        <f>IF(AS49=2,IF(AS52=2,SUM(BM57-BN57)*10000+(BA49)/1000+(BF49)/10000+(AY49)/100000+(BD49)/1000000))</f>
        <v>0</v>
      </c>
      <c r="CM50" s="13" t="b">
        <f>IF(AS50=2,IF(AS52=2,SUM(BM49-BN49)*10000+(BA50)/1000+(BF50)/10000+(AY50)/100000+(BD50)/1000000))</f>
        <v>0</v>
      </c>
      <c r="CN50" s="13" t="b">
        <f>IF(AS51=2,IF(AS52=2,SUM(BM55-BN55)*10000+(BA51)/1000+(BF51)/10000+(AY51)/100000+(BD51)/1000000))</f>
        <v>0</v>
      </c>
      <c r="CO50" s="13" t="b">
        <f>IF(AS52=2,IF(AS51=2,SUM(BN55-BM55)*10000+(BA52)/1000+(BF52)/10000+(AY52)/100000+(BD52)/1000000))</f>
        <v>0</v>
      </c>
      <c r="CP50" s="14" t="b">
        <f>IF(AS48=3,IF(AS52=3,SUM(BM52-BN52)*10000+(BA48)/1000+(BF48)/10000+(AY48)/100000+(BD48)/1000000))</f>
        <v>0</v>
      </c>
      <c r="CQ50" s="14" t="b">
        <f>IF(AS49=3,IF(AS52=3,SUM(BM57-BN57)*10000+(BA49)/1000+(BF49)/10000+(AY49)/100000+(BD49)/1000000))</f>
        <v>0</v>
      </c>
      <c r="CR50" s="14" t="b">
        <f>IF(AS50=3,IF(AS52=3,SUM(BM49-BN49)*10000+(BA50)/1000+(BF50)/10000+(AY50)/100000+(BD50)/1000000))</f>
        <v>0</v>
      </c>
      <c r="CS50" s="14" t="b">
        <f>IF(AS51=3,IF(AS52=3,SUM(BM55-BN55)*10000+(BA51)/1000+(BF51)/10000+(AY51)/100000+(BD51)/1000000))</f>
        <v>0</v>
      </c>
      <c r="CT50" s="14" t="b">
        <f>IF(AS52=3,IF(AS51=3,SUM(BN55-BM55)*10000+(BA52)/1000+(BF52)/10000+(AY52)/100000+(BD52)/1000000))</f>
        <v>0</v>
      </c>
      <c r="CU50" s="15" t="b">
        <f>IF(AS48=4,IF(AS52=4,SUM(BM52-BN52)*10000+(BA48)/1000+(BF48)/10000+(AY48)/100000+(BD48)/1000000))</f>
        <v>0</v>
      </c>
      <c r="CV50" s="15" t="b">
        <f>IF(AS49=4,IF(AS52=4,SUM(BM57-BN57)*10000+(BA49)/1000+(BF49)/10000+(AY49)/100000+(BD49)/1000000))</f>
        <v>0</v>
      </c>
      <c r="CW50" s="15" t="b">
        <f>IF(AS50=4,IF(AS52=4,SUM(BM49-BN49)*10000+(BA50)/1000+(BF50)/10000+(AY50)/100000+(BD50)/1000000))</f>
        <v>0</v>
      </c>
      <c r="CX50" s="15" t="b">
        <f>IF(AS51=4,IF(AS52=4,SUM(BM55-BN55)*10000+(BA51)/1000+(BF51)/10000+(AY51)/100000+(BD51)/1000000))</f>
        <v>0</v>
      </c>
      <c r="CY50" s="15" t="b">
        <f>IF(AS52=4,IF(AS51=4,SUM(BN55-BM55)*10000+(BA52)/1000+(BF52)/10000+(AY52)/100000+(BD52)/1000000))</f>
        <v>0</v>
      </c>
      <c r="CZ50" s="16">
        <v>5</v>
      </c>
      <c r="DA50" s="16">
        <f>RANK(DD50,DD46:DD50)</f>
        <v>5</v>
      </c>
      <c r="DB50" s="2" t="str">
        <f>CY45</f>
        <v>NAMIBIE</v>
      </c>
      <c r="DC50" s="2">
        <f>SUM(CJ51,CO51,CT51,CY51)</f>
        <v>10000000</v>
      </c>
      <c r="DD50" s="2">
        <f>DC50+0.0000001</f>
        <v>10000000.0000001</v>
      </c>
      <c r="DF50" s="2" t="str">
        <f>VLOOKUP(CZ50,DA46:DB50,2,0)</f>
        <v>NAMIBIE</v>
      </c>
      <c r="DG50" s="2">
        <f>VLOOKUP(DF50,DB46:DC50,2,0)</f>
        <v>10000000</v>
      </c>
      <c r="DH50" s="2">
        <f>RANK(DG50,DG46:DG50)</f>
        <v>1</v>
      </c>
    </row>
    <row r="51" spans="5:105" ht="22.5">
      <c r="E51" s="79" t="s">
        <v>86</v>
      </c>
      <c r="F51" s="79"/>
      <c r="G51" s="79"/>
      <c r="H51" s="79"/>
      <c r="I51" s="79"/>
      <c r="J51" s="77"/>
      <c r="K51" s="78"/>
      <c r="L51" s="77"/>
      <c r="M51" s="78"/>
      <c r="N51" s="79" t="s">
        <v>89</v>
      </c>
      <c r="O51" s="79"/>
      <c r="P51" s="79"/>
      <c r="Q51" s="79"/>
      <c r="R51" s="74"/>
      <c r="S51" s="82" t="s">
        <v>88</v>
      </c>
      <c r="T51" s="83"/>
      <c r="U51" s="83"/>
      <c r="V51" s="83"/>
      <c r="W51" s="80"/>
      <c r="X51" s="53"/>
      <c r="Y51" s="25"/>
      <c r="Z51" s="26"/>
      <c r="AA51" s="26"/>
      <c r="AB51" s="26"/>
      <c r="AC51" s="26"/>
      <c r="AD51" s="26"/>
      <c r="AE51" s="26"/>
      <c r="AF51" s="26"/>
      <c r="AG51" s="27"/>
      <c r="AH51" s="27"/>
      <c r="AI51" s="28"/>
      <c r="AJ51" s="28"/>
      <c r="AK51" s="28"/>
      <c r="AN51" s="11" t="s">
        <v>43</v>
      </c>
      <c r="AO51" s="11"/>
      <c r="AP51" s="11"/>
      <c r="AQ51" s="11"/>
      <c r="AR51" s="11"/>
      <c r="AS51" s="13">
        <f>RANK(AT51,AT48:AT52)</f>
        <v>1</v>
      </c>
      <c r="AT51" s="13">
        <f>SUMPRODUCT((E48:I57=AN51)*(BM48:BM57))+SUMPRODUCT((N48:R57=AN51)*(BN48:BN57))</f>
        <v>0</v>
      </c>
      <c r="AU51" s="13">
        <f>SUMPRODUCT((E48:I57=AN51)*(BO48:BO57))+SUMPRODUCT((N48:R57=AN51)*(BP48:BP57))</f>
        <v>0</v>
      </c>
      <c r="AV51" s="13">
        <f>SUMPRODUCT((E48:I57=AN51)*(BQ48:BQ57))+SUMPRODUCT((N48:R57=AN51)*(BR48:BR57))</f>
        <v>0</v>
      </c>
      <c r="AW51" s="13">
        <f>SUMPRODUCT((E48:I57=AN51)*(BS48:BS57))+SUMPRODUCT((N48:R57=AN51)*(BT48:BT57))</f>
        <v>0</v>
      </c>
      <c r="AX51" s="13">
        <f>SUMPRODUCT((E48:I57=AN51)*(BU48:BU57))+SUMPRODUCT((N48:R57=AN51)*(BV48:BV57))</f>
        <v>0</v>
      </c>
      <c r="AY51" s="13">
        <f>SUMPRODUCT((E48:I57=AN51)*(BW48:BW57))+SUMPRODUCT((N48:R57=AN51)*(BX48:BX57))</f>
        <v>0</v>
      </c>
      <c r="AZ51" s="13">
        <f>SUMPRODUCT((E48:I57=AN51)*(BY48:BY57))+SUMPRODUCT((N48:R57=AN51)*(BZ48:BZ57))</f>
        <v>0</v>
      </c>
      <c r="BA51" s="13">
        <f>AY51-AZ51</f>
        <v>0</v>
      </c>
      <c r="BB51" s="13">
        <f>SUMPRODUCT((E48:I57=AN51)*(BI48:BI57))+SUMPRODUCT((N48:R57=AN51)*(BJ48:BJ57))</f>
        <v>0</v>
      </c>
      <c r="BC51" s="13">
        <f>SUMPRODUCT((E48:I57=AN51)*(BK48:BK57))+SUMPRODUCT((N48:R57=AN51)*(BL48:BL57))</f>
        <v>0</v>
      </c>
      <c r="BD51" s="13">
        <f>SUMPRODUCT((E48:I57=AN51)*(CA48:CA57))+SUMPRODUCT((N48:R57=AN51)*(CB48:CB57))</f>
        <v>0</v>
      </c>
      <c r="BE51" s="13">
        <f>SUMPRODUCT((E48:I57=AN51)*(CC48:CC57))+SUMPRODUCT((N48:R57=AN51)*(CD48:CD57))</f>
        <v>0</v>
      </c>
      <c r="BF51" s="13">
        <f>BD51-BE51</f>
        <v>0</v>
      </c>
      <c r="BG51" s="2">
        <f t="shared" si="53"/>
        <v>0</v>
      </c>
      <c r="BH51" s="2">
        <f t="shared" si="54"/>
        <v>0</v>
      </c>
      <c r="BI51" s="2" t="b">
        <f t="shared" si="55"/>
        <v>0</v>
      </c>
      <c r="BJ51" s="2" t="b">
        <f t="shared" si="56"/>
        <v>0</v>
      </c>
      <c r="BK51" s="2" t="b">
        <f t="shared" si="57"/>
        <v>0</v>
      </c>
      <c r="BL51" s="2" t="b">
        <f t="shared" si="58"/>
        <v>0</v>
      </c>
      <c r="BM51" s="2">
        <f t="shared" si="59"/>
        <v>0</v>
      </c>
      <c r="BN51" s="2">
        <f t="shared" si="60"/>
        <v>0</v>
      </c>
      <c r="BO51" s="2">
        <f t="shared" si="61"/>
        <v>0</v>
      </c>
      <c r="BP51" s="2">
        <f t="shared" si="62"/>
        <v>0</v>
      </c>
      <c r="BQ51" s="2" t="b">
        <f t="shared" si="63"/>
        <v>0</v>
      </c>
      <c r="BR51" s="2" t="b">
        <f t="shared" si="64"/>
        <v>0</v>
      </c>
      <c r="BS51" s="2" t="b">
        <f t="shared" si="65"/>
        <v>0</v>
      </c>
      <c r="BT51" s="2" t="b">
        <f t="shared" si="66"/>
        <v>0</v>
      </c>
      <c r="BU51" s="2" t="b">
        <f t="shared" si="67"/>
        <v>0</v>
      </c>
      <c r="BV51" s="2" t="b">
        <f t="shared" si="68"/>
        <v>0</v>
      </c>
      <c r="BW51" s="2">
        <f t="shared" si="69"/>
        <v>0</v>
      </c>
      <c r="BX51" s="2">
        <f t="shared" si="70"/>
        <v>0</v>
      </c>
      <c r="BY51" s="2">
        <f t="shared" si="71"/>
        <v>0</v>
      </c>
      <c r="BZ51" s="2">
        <f t="shared" si="72"/>
        <v>0</v>
      </c>
      <c r="CA51" s="2">
        <f t="shared" si="73"/>
        <v>0</v>
      </c>
      <c r="CB51" s="2">
        <f t="shared" si="74"/>
        <v>0</v>
      </c>
      <c r="CC51" s="2">
        <f t="shared" si="75"/>
        <v>0</v>
      </c>
      <c r="CD51" s="2">
        <f t="shared" si="76"/>
        <v>0</v>
      </c>
      <c r="CF51" s="29">
        <f aca="true" t="shared" si="77" ref="CF51:CY51">SUM(CF46:CF50)</f>
        <v>10000000</v>
      </c>
      <c r="CG51" s="29">
        <f t="shared" si="77"/>
        <v>10000000</v>
      </c>
      <c r="CH51" s="29">
        <f t="shared" si="77"/>
        <v>10000000</v>
      </c>
      <c r="CI51" s="29">
        <f t="shared" si="77"/>
        <v>10000000</v>
      </c>
      <c r="CJ51" s="29">
        <f t="shared" si="77"/>
        <v>10000000</v>
      </c>
      <c r="CK51" s="30">
        <f t="shared" si="77"/>
        <v>0</v>
      </c>
      <c r="CL51" s="30">
        <f t="shared" si="77"/>
        <v>0</v>
      </c>
      <c r="CM51" s="30">
        <f t="shared" si="77"/>
        <v>0</v>
      </c>
      <c r="CN51" s="30">
        <f t="shared" si="77"/>
        <v>0</v>
      </c>
      <c r="CO51" s="30">
        <f t="shared" si="77"/>
        <v>0</v>
      </c>
      <c r="CP51" s="31">
        <f t="shared" si="77"/>
        <v>0</v>
      </c>
      <c r="CQ51" s="31">
        <f t="shared" si="77"/>
        <v>0</v>
      </c>
      <c r="CR51" s="31">
        <f t="shared" si="77"/>
        <v>0</v>
      </c>
      <c r="CS51" s="31">
        <f t="shared" si="77"/>
        <v>0</v>
      </c>
      <c r="CT51" s="31">
        <f t="shared" si="77"/>
        <v>0</v>
      </c>
      <c r="CU51" s="32">
        <f t="shared" si="77"/>
        <v>0</v>
      </c>
      <c r="CV51" s="32">
        <f t="shared" si="77"/>
        <v>0</v>
      </c>
      <c r="CW51" s="32">
        <f t="shared" si="77"/>
        <v>0</v>
      </c>
      <c r="CX51" s="32">
        <f t="shared" si="77"/>
        <v>0</v>
      </c>
      <c r="CY51" s="32">
        <f t="shared" si="77"/>
        <v>0</v>
      </c>
      <c r="CZ51" s="33"/>
      <c r="DA51" s="33"/>
    </row>
    <row r="52" spans="5:105" ht="22.5">
      <c r="E52" s="74" t="s">
        <v>88</v>
      </c>
      <c r="F52" s="75"/>
      <c r="G52" s="75"/>
      <c r="H52" s="75"/>
      <c r="I52" s="76"/>
      <c r="J52" s="77"/>
      <c r="K52" s="78"/>
      <c r="L52" s="77"/>
      <c r="M52" s="78"/>
      <c r="N52" s="79" t="s">
        <v>78</v>
      </c>
      <c r="O52" s="79"/>
      <c r="P52" s="79"/>
      <c r="Q52" s="79"/>
      <c r="R52" s="74"/>
      <c r="S52" s="82" t="s">
        <v>78</v>
      </c>
      <c r="T52" s="83"/>
      <c r="U52" s="83"/>
      <c r="V52" s="83"/>
      <c r="W52" s="80"/>
      <c r="X52" s="53"/>
      <c r="Y52" s="25"/>
      <c r="Z52" s="26"/>
      <c r="AA52" s="26"/>
      <c r="AB52" s="26"/>
      <c r="AC52" s="26"/>
      <c r="AD52" s="26"/>
      <c r="AE52" s="26"/>
      <c r="AF52" s="26"/>
      <c r="AG52" s="27"/>
      <c r="AH52" s="27"/>
      <c r="AI52" s="28"/>
      <c r="AJ52" s="28"/>
      <c r="AK52" s="28"/>
      <c r="AN52" s="11" t="s">
        <v>45</v>
      </c>
      <c r="AO52" s="11"/>
      <c r="AP52" s="11"/>
      <c r="AQ52" s="11"/>
      <c r="AR52" s="11"/>
      <c r="AS52" s="13">
        <f>RANK(AT52,AT48:AT52)</f>
        <v>1</v>
      </c>
      <c r="AT52" s="13">
        <f>SUMPRODUCT((E48:I57=AN52)*(BM48:BM57))+SUMPRODUCT((N48:R57=AN52)*(BN48:BN57))</f>
        <v>0</v>
      </c>
      <c r="AU52" s="13">
        <f>SUMPRODUCT((E48:I57=AN52)*(BO48:BO57))+SUMPRODUCT((N48:R57=AN52)*(BP48:BP57))</f>
        <v>0</v>
      </c>
      <c r="AV52" s="13">
        <f>SUMPRODUCT((E48:I57=AN52)*(BQ48:BQ57))+SUMPRODUCT((N48:R57=AN52)*(BR48:BR57))</f>
        <v>0</v>
      </c>
      <c r="AW52" s="13">
        <f>SUMPRODUCT((E48:I57=AN52)*(BS48:BS57))+SUMPRODUCT((N48:R57=AN52)*(BT48:BT57))</f>
        <v>0</v>
      </c>
      <c r="AX52" s="13">
        <f>SUMPRODUCT((E48:I57=AN52)*(BU48:BU57))+SUMPRODUCT((N48:R57=AN52)*(BV48:BV57))</f>
        <v>0</v>
      </c>
      <c r="AY52" s="13">
        <f>SUMPRODUCT((E48:I57=AN52)*(BW48:BW57))+SUMPRODUCT((N48:R57=AN52)*(BX48:BX57))</f>
        <v>0</v>
      </c>
      <c r="AZ52" s="13">
        <f>SUMPRODUCT((E48:I57=AN52)*(BY48:BY57))+SUMPRODUCT((N48:R57=AN52)*(BZ48:BZ57))</f>
        <v>0</v>
      </c>
      <c r="BA52" s="13">
        <f>AY52-AZ52</f>
        <v>0</v>
      </c>
      <c r="BB52" s="13">
        <f>SUMPRODUCT((E48:I57=AN52)*(BI48:BI57))+SUMPRODUCT((N48:R57=AN52)*(BJ48:BJ57))</f>
        <v>0</v>
      </c>
      <c r="BC52" s="13">
        <f>SUMPRODUCT((E48:I57=AN52)*(BK48:BK57))+SUMPRODUCT((N48:R57=AN52)*(BL48:BL57))</f>
        <v>0</v>
      </c>
      <c r="BD52" s="13">
        <f>SUMPRODUCT((E48:I57=AN52)*(CA48:CA57))+SUMPRODUCT((N48:R57=AN52)*(CB48:CB57))</f>
        <v>0</v>
      </c>
      <c r="BE52" s="13">
        <f>SUMPRODUCT((E48:I57=AN52)*(CC48:CC57))+SUMPRODUCT((N48:R57=AN52)*(CD48:CD57))</f>
        <v>0</v>
      </c>
      <c r="BF52" s="13">
        <f>BD52-BE52</f>
        <v>0</v>
      </c>
      <c r="BG52" s="2">
        <f t="shared" si="53"/>
        <v>0</v>
      </c>
      <c r="BH52" s="2">
        <f t="shared" si="54"/>
        <v>0</v>
      </c>
      <c r="BI52" s="2" t="b">
        <f t="shared" si="55"/>
        <v>0</v>
      </c>
      <c r="BJ52" s="2" t="b">
        <f t="shared" si="56"/>
        <v>0</v>
      </c>
      <c r="BK52" s="2" t="b">
        <f t="shared" si="57"/>
        <v>0</v>
      </c>
      <c r="BL52" s="2" t="b">
        <f t="shared" si="58"/>
        <v>0</v>
      </c>
      <c r="BM52" s="2">
        <f t="shared" si="59"/>
        <v>0</v>
      </c>
      <c r="BN52" s="2">
        <f t="shared" si="60"/>
        <v>0</v>
      </c>
      <c r="BO52" s="2">
        <f t="shared" si="61"/>
        <v>0</v>
      </c>
      <c r="BP52" s="2">
        <f t="shared" si="62"/>
        <v>0</v>
      </c>
      <c r="BQ52" s="2" t="b">
        <f t="shared" si="63"/>
        <v>0</v>
      </c>
      <c r="BR52" s="2" t="b">
        <f t="shared" si="64"/>
        <v>0</v>
      </c>
      <c r="BS52" s="2" t="b">
        <f t="shared" si="65"/>
        <v>0</v>
      </c>
      <c r="BT52" s="2" t="b">
        <f t="shared" si="66"/>
        <v>0</v>
      </c>
      <c r="BU52" s="2" t="b">
        <f t="shared" si="67"/>
        <v>0</v>
      </c>
      <c r="BV52" s="2" t="b">
        <f t="shared" si="68"/>
        <v>0</v>
      </c>
      <c r="BW52" s="2">
        <f t="shared" si="69"/>
        <v>0</v>
      </c>
      <c r="BX52" s="2">
        <f t="shared" si="70"/>
        <v>0</v>
      </c>
      <c r="BY52" s="2">
        <f t="shared" si="71"/>
        <v>0</v>
      </c>
      <c r="BZ52" s="2">
        <f t="shared" si="72"/>
        <v>0</v>
      </c>
      <c r="CA52" s="2">
        <f t="shared" si="73"/>
        <v>0</v>
      </c>
      <c r="CB52" s="2">
        <f t="shared" si="74"/>
        <v>0</v>
      </c>
      <c r="CC52" s="2">
        <f t="shared" si="75"/>
        <v>0</v>
      </c>
      <c r="CD52" s="2">
        <f t="shared" si="76"/>
        <v>0</v>
      </c>
      <c r="CF52" s="34">
        <v>1</v>
      </c>
      <c r="CG52" s="34"/>
      <c r="CH52" s="34"/>
      <c r="CI52" s="34"/>
      <c r="CJ52" s="34"/>
      <c r="CK52" s="11">
        <v>2</v>
      </c>
      <c r="CL52" s="11"/>
      <c r="CM52" s="11"/>
      <c r="CN52" s="11"/>
      <c r="CO52" s="11"/>
      <c r="CP52" s="35"/>
      <c r="CQ52" s="36"/>
      <c r="CR52" s="36"/>
      <c r="CS52" s="36"/>
      <c r="CT52" s="37"/>
      <c r="CU52" s="38"/>
      <c r="CV52" s="39"/>
      <c r="CW52" s="39"/>
      <c r="CX52" s="39"/>
      <c r="CY52" s="40"/>
      <c r="CZ52" s="16"/>
      <c r="DA52" s="16"/>
    </row>
    <row r="53" spans="5:82" ht="22.5">
      <c r="E53" s="79" t="s">
        <v>87</v>
      </c>
      <c r="F53" s="79"/>
      <c r="G53" s="79"/>
      <c r="H53" s="79"/>
      <c r="I53" s="79"/>
      <c r="J53" s="77"/>
      <c r="K53" s="78"/>
      <c r="L53" s="77"/>
      <c r="M53" s="78"/>
      <c r="N53" s="79" t="s">
        <v>86</v>
      </c>
      <c r="O53" s="79"/>
      <c r="P53" s="79"/>
      <c r="Q53" s="79"/>
      <c r="R53" s="7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2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2">
        <f t="shared" si="53"/>
        <v>0</v>
      </c>
      <c r="BH53" s="2">
        <f t="shared" si="54"/>
        <v>0</v>
      </c>
      <c r="BI53" s="2" t="b">
        <f t="shared" si="55"/>
        <v>0</v>
      </c>
      <c r="BJ53" s="2" t="b">
        <f t="shared" si="56"/>
        <v>0</v>
      </c>
      <c r="BK53" s="2" t="b">
        <f t="shared" si="57"/>
        <v>0</v>
      </c>
      <c r="BL53" s="2" t="b">
        <f t="shared" si="58"/>
        <v>0</v>
      </c>
      <c r="BM53" s="2">
        <f t="shared" si="59"/>
        <v>0</v>
      </c>
      <c r="BN53" s="2">
        <f t="shared" si="60"/>
        <v>0</v>
      </c>
      <c r="BO53" s="2">
        <f t="shared" si="61"/>
        <v>0</v>
      </c>
      <c r="BP53" s="2">
        <f t="shared" si="62"/>
        <v>0</v>
      </c>
      <c r="BQ53" s="2" t="b">
        <f t="shared" si="63"/>
        <v>0</v>
      </c>
      <c r="BR53" s="2" t="b">
        <f t="shared" si="64"/>
        <v>0</v>
      </c>
      <c r="BS53" s="2" t="b">
        <f t="shared" si="65"/>
        <v>0</v>
      </c>
      <c r="BT53" s="2" t="b">
        <f t="shared" si="66"/>
        <v>0</v>
      </c>
      <c r="BU53" s="2" t="b">
        <f t="shared" si="67"/>
        <v>0</v>
      </c>
      <c r="BV53" s="2" t="b">
        <f t="shared" si="68"/>
        <v>0</v>
      </c>
      <c r="BW53" s="2">
        <f t="shared" si="69"/>
        <v>0</v>
      </c>
      <c r="BX53" s="2">
        <f t="shared" si="70"/>
        <v>0</v>
      </c>
      <c r="BY53" s="2">
        <f t="shared" si="71"/>
        <v>0</v>
      </c>
      <c r="BZ53" s="2">
        <f t="shared" si="72"/>
        <v>0</v>
      </c>
      <c r="CA53" s="2">
        <f t="shared" si="73"/>
        <v>0</v>
      </c>
      <c r="CB53" s="2">
        <f t="shared" si="74"/>
        <v>0</v>
      </c>
      <c r="CC53" s="2">
        <f t="shared" si="75"/>
        <v>0</v>
      </c>
      <c r="CD53" s="2">
        <f t="shared" si="76"/>
        <v>0</v>
      </c>
    </row>
    <row r="54" spans="5:82" ht="22.5">
      <c r="E54" s="74" t="s">
        <v>89</v>
      </c>
      <c r="F54" s="75"/>
      <c r="G54" s="75"/>
      <c r="H54" s="75"/>
      <c r="I54" s="76"/>
      <c r="J54" s="77"/>
      <c r="K54" s="78"/>
      <c r="L54" s="77"/>
      <c r="M54" s="78"/>
      <c r="N54" s="79" t="s">
        <v>88</v>
      </c>
      <c r="O54" s="79"/>
      <c r="P54" s="79"/>
      <c r="Q54" s="79"/>
      <c r="R54" s="7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BG54" s="2">
        <f t="shared" si="53"/>
        <v>0</v>
      </c>
      <c r="BH54" s="2">
        <f t="shared" si="54"/>
        <v>0</v>
      </c>
      <c r="BI54" s="2" t="b">
        <f t="shared" si="55"/>
        <v>0</v>
      </c>
      <c r="BJ54" s="2" t="b">
        <f t="shared" si="56"/>
        <v>0</v>
      </c>
      <c r="BK54" s="2" t="b">
        <f t="shared" si="57"/>
        <v>0</v>
      </c>
      <c r="BL54" s="2" t="b">
        <f t="shared" si="58"/>
        <v>0</v>
      </c>
      <c r="BM54" s="2">
        <f t="shared" si="59"/>
        <v>0</v>
      </c>
      <c r="BN54" s="2">
        <f t="shared" si="60"/>
        <v>0</v>
      </c>
      <c r="BO54" s="2">
        <f t="shared" si="61"/>
        <v>0</v>
      </c>
      <c r="BP54" s="2">
        <f t="shared" si="62"/>
        <v>0</v>
      </c>
      <c r="BQ54" s="2" t="b">
        <f t="shared" si="63"/>
        <v>0</v>
      </c>
      <c r="BR54" s="2" t="b">
        <f t="shared" si="64"/>
        <v>0</v>
      </c>
      <c r="BS54" s="2" t="b">
        <f t="shared" si="65"/>
        <v>0</v>
      </c>
      <c r="BT54" s="2" t="b">
        <f t="shared" si="66"/>
        <v>0</v>
      </c>
      <c r="BU54" s="2" t="b">
        <f t="shared" si="67"/>
        <v>0</v>
      </c>
      <c r="BV54" s="2" t="b">
        <f t="shared" si="68"/>
        <v>0</v>
      </c>
      <c r="BW54" s="2">
        <f t="shared" si="69"/>
        <v>0</v>
      </c>
      <c r="BX54" s="2">
        <f t="shared" si="70"/>
        <v>0</v>
      </c>
      <c r="BY54" s="2">
        <f t="shared" si="71"/>
        <v>0</v>
      </c>
      <c r="BZ54" s="2">
        <f t="shared" si="72"/>
        <v>0</v>
      </c>
      <c r="CA54" s="2">
        <f t="shared" si="73"/>
        <v>0</v>
      </c>
      <c r="CB54" s="2">
        <f t="shared" si="74"/>
        <v>0</v>
      </c>
      <c r="CC54" s="2">
        <f t="shared" si="75"/>
        <v>0</v>
      </c>
      <c r="CD54" s="2">
        <f t="shared" si="76"/>
        <v>0</v>
      </c>
    </row>
    <row r="55" spans="5:82" ht="22.5">
      <c r="E55" s="79" t="s">
        <v>86</v>
      </c>
      <c r="F55" s="79"/>
      <c r="G55" s="79"/>
      <c r="H55" s="79"/>
      <c r="I55" s="79"/>
      <c r="J55" s="77"/>
      <c r="K55" s="78"/>
      <c r="L55" s="77"/>
      <c r="M55" s="78"/>
      <c r="N55" s="79" t="s">
        <v>78</v>
      </c>
      <c r="O55" s="79"/>
      <c r="P55" s="79"/>
      <c r="Q55" s="79"/>
      <c r="R55" s="7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BG55" s="2">
        <f t="shared" si="53"/>
        <v>0</v>
      </c>
      <c r="BH55" s="2">
        <f t="shared" si="54"/>
        <v>0</v>
      </c>
      <c r="BI55" s="2" t="b">
        <f t="shared" si="55"/>
        <v>0</v>
      </c>
      <c r="BJ55" s="2" t="b">
        <f t="shared" si="56"/>
        <v>0</v>
      </c>
      <c r="BK55" s="2" t="b">
        <f t="shared" si="57"/>
        <v>0</v>
      </c>
      <c r="BL55" s="2" t="b">
        <f t="shared" si="58"/>
        <v>0</v>
      </c>
      <c r="BM55" s="2">
        <f t="shared" si="59"/>
        <v>0</v>
      </c>
      <c r="BN55" s="2">
        <f t="shared" si="60"/>
        <v>0</v>
      </c>
      <c r="BO55" s="2">
        <f t="shared" si="61"/>
        <v>0</v>
      </c>
      <c r="BP55" s="2">
        <f t="shared" si="62"/>
        <v>0</v>
      </c>
      <c r="BQ55" s="2" t="b">
        <f t="shared" si="63"/>
        <v>0</v>
      </c>
      <c r="BR55" s="2" t="b">
        <f t="shared" si="64"/>
        <v>0</v>
      </c>
      <c r="BS55" s="2" t="b">
        <f t="shared" si="65"/>
        <v>0</v>
      </c>
      <c r="BT55" s="2" t="b">
        <f t="shared" si="66"/>
        <v>0</v>
      </c>
      <c r="BU55" s="2" t="b">
        <f t="shared" si="67"/>
        <v>0</v>
      </c>
      <c r="BV55" s="2" t="b">
        <f t="shared" si="68"/>
        <v>0</v>
      </c>
      <c r="BW55" s="2">
        <f t="shared" si="69"/>
        <v>0</v>
      </c>
      <c r="BX55" s="2">
        <f t="shared" si="70"/>
        <v>0</v>
      </c>
      <c r="BY55" s="2">
        <f t="shared" si="71"/>
        <v>0</v>
      </c>
      <c r="BZ55" s="2">
        <f t="shared" si="72"/>
        <v>0</v>
      </c>
      <c r="CA55" s="2">
        <f t="shared" si="73"/>
        <v>0</v>
      </c>
      <c r="CB55" s="2">
        <f t="shared" si="74"/>
        <v>0</v>
      </c>
      <c r="CC55" s="2">
        <f t="shared" si="75"/>
        <v>0</v>
      </c>
      <c r="CD55" s="2">
        <f t="shared" si="76"/>
        <v>0</v>
      </c>
    </row>
    <row r="56" spans="5:82" ht="22.5">
      <c r="E56" s="79" t="s">
        <v>87</v>
      </c>
      <c r="F56" s="79"/>
      <c r="G56" s="79"/>
      <c r="H56" s="79"/>
      <c r="I56" s="79"/>
      <c r="J56" s="77"/>
      <c r="K56" s="78"/>
      <c r="L56" s="77"/>
      <c r="M56" s="78"/>
      <c r="N56" s="74" t="s">
        <v>88</v>
      </c>
      <c r="O56" s="75"/>
      <c r="P56" s="75"/>
      <c r="Q56" s="75"/>
      <c r="R56" s="7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BG56" s="2">
        <f t="shared" si="53"/>
        <v>0</v>
      </c>
      <c r="BH56" s="2">
        <f t="shared" si="54"/>
        <v>0</v>
      </c>
      <c r="BI56" s="2" t="b">
        <f t="shared" si="55"/>
        <v>0</v>
      </c>
      <c r="BJ56" s="2" t="b">
        <f t="shared" si="56"/>
        <v>0</v>
      </c>
      <c r="BK56" s="2" t="b">
        <f t="shared" si="57"/>
        <v>0</v>
      </c>
      <c r="BL56" s="2" t="b">
        <f t="shared" si="58"/>
        <v>0</v>
      </c>
      <c r="BM56" s="2">
        <f t="shared" si="59"/>
        <v>0</v>
      </c>
      <c r="BN56" s="2">
        <f t="shared" si="60"/>
        <v>0</v>
      </c>
      <c r="BO56" s="2">
        <f t="shared" si="61"/>
        <v>0</v>
      </c>
      <c r="BP56" s="2">
        <f t="shared" si="62"/>
        <v>0</v>
      </c>
      <c r="BQ56" s="2" t="b">
        <f t="shared" si="63"/>
        <v>0</v>
      </c>
      <c r="BR56" s="2" t="b">
        <f t="shared" si="64"/>
        <v>0</v>
      </c>
      <c r="BS56" s="2" t="b">
        <f t="shared" si="65"/>
        <v>0</v>
      </c>
      <c r="BT56" s="2" t="b">
        <f t="shared" si="66"/>
        <v>0</v>
      </c>
      <c r="BU56" s="2" t="b">
        <f t="shared" si="67"/>
        <v>0</v>
      </c>
      <c r="BV56" s="2" t="b">
        <f t="shared" si="68"/>
        <v>0</v>
      </c>
      <c r="BW56" s="2">
        <f t="shared" si="69"/>
        <v>0</v>
      </c>
      <c r="BX56" s="2">
        <f t="shared" si="70"/>
        <v>0</v>
      </c>
      <c r="BY56" s="2">
        <f t="shared" si="71"/>
        <v>0</v>
      </c>
      <c r="BZ56" s="2">
        <f t="shared" si="72"/>
        <v>0</v>
      </c>
      <c r="CA56" s="2">
        <f t="shared" si="73"/>
        <v>0</v>
      </c>
      <c r="CB56" s="2">
        <f t="shared" si="74"/>
        <v>0</v>
      </c>
      <c r="CC56" s="2">
        <f t="shared" si="75"/>
        <v>0</v>
      </c>
      <c r="CD56" s="2">
        <f t="shared" si="76"/>
        <v>0</v>
      </c>
    </row>
    <row r="57" spans="5:82" ht="22.5">
      <c r="E57" s="79" t="s">
        <v>89</v>
      </c>
      <c r="F57" s="79"/>
      <c r="G57" s="79"/>
      <c r="H57" s="79"/>
      <c r="I57" s="79"/>
      <c r="J57" s="77"/>
      <c r="K57" s="78"/>
      <c r="L57" s="77"/>
      <c r="M57" s="78"/>
      <c r="N57" s="79" t="s">
        <v>78</v>
      </c>
      <c r="O57" s="79"/>
      <c r="P57" s="79"/>
      <c r="Q57" s="79"/>
      <c r="R57" s="79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4"/>
      <c r="BG57" s="2">
        <f t="shared" si="53"/>
        <v>0</v>
      </c>
      <c r="BH57" s="2">
        <f t="shared" si="54"/>
        <v>0</v>
      </c>
      <c r="BI57" s="2" t="b">
        <f t="shared" si="55"/>
        <v>0</v>
      </c>
      <c r="BJ57" s="2" t="b">
        <f t="shared" si="56"/>
        <v>0</v>
      </c>
      <c r="BK57" s="2" t="b">
        <f t="shared" si="57"/>
        <v>0</v>
      </c>
      <c r="BL57" s="2" t="b">
        <f t="shared" si="58"/>
        <v>0</v>
      </c>
      <c r="BM57" s="2">
        <f t="shared" si="59"/>
        <v>0</v>
      </c>
      <c r="BN57" s="2">
        <f t="shared" si="60"/>
        <v>0</v>
      </c>
      <c r="BO57" s="2">
        <f t="shared" si="61"/>
        <v>0</v>
      </c>
      <c r="BP57" s="2">
        <f t="shared" si="62"/>
        <v>0</v>
      </c>
      <c r="BQ57" s="2" t="b">
        <f t="shared" si="63"/>
        <v>0</v>
      </c>
      <c r="BR57" s="2" t="b">
        <f t="shared" si="64"/>
        <v>0</v>
      </c>
      <c r="BS57" s="2" t="b">
        <f t="shared" si="65"/>
        <v>0</v>
      </c>
      <c r="BT57" s="2" t="b">
        <f t="shared" si="66"/>
        <v>0</v>
      </c>
      <c r="BU57" s="2" t="b">
        <f t="shared" si="67"/>
        <v>0</v>
      </c>
      <c r="BV57" s="2" t="b">
        <f t="shared" si="68"/>
        <v>0</v>
      </c>
      <c r="BW57" s="2">
        <f t="shared" si="69"/>
        <v>0</v>
      </c>
      <c r="BX57" s="2">
        <f t="shared" si="70"/>
        <v>0</v>
      </c>
      <c r="BY57" s="2">
        <f t="shared" si="71"/>
        <v>0</v>
      </c>
      <c r="BZ57" s="2">
        <f t="shared" si="72"/>
        <v>0</v>
      </c>
      <c r="CA57" s="2">
        <f t="shared" si="73"/>
        <v>0</v>
      </c>
      <c r="CB57" s="2">
        <f t="shared" si="74"/>
        <v>0</v>
      </c>
      <c r="CC57" s="2">
        <f t="shared" si="75"/>
        <v>0</v>
      </c>
      <c r="CD57" s="2">
        <f t="shared" si="76"/>
        <v>0</v>
      </c>
    </row>
    <row r="58" spans="5:37" ht="19.5">
      <c r="E58" s="45"/>
      <c r="F58" s="45"/>
      <c r="G58" s="45"/>
      <c r="H58" s="45"/>
      <c r="I58" s="45"/>
      <c r="J58" s="46"/>
      <c r="K58" s="47"/>
      <c r="L58" s="46"/>
      <c r="M58" s="47"/>
      <c r="N58" s="45"/>
      <c r="O58" s="45"/>
      <c r="P58" s="45"/>
      <c r="Q58" s="45"/>
      <c r="R58" s="4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5:37" ht="19.5">
      <c r="E59" s="45"/>
      <c r="F59" s="45"/>
      <c r="G59" s="45"/>
      <c r="H59" s="45"/>
      <c r="I59" s="45"/>
      <c r="J59" s="46"/>
      <c r="K59" s="47"/>
      <c r="L59" s="46"/>
      <c r="M59" s="47"/>
      <c r="N59" s="45"/>
      <c r="O59" s="45"/>
      <c r="P59" s="45"/>
      <c r="Q59" s="45"/>
      <c r="R59" s="4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5:37" ht="19.5">
      <c r="E60" s="45"/>
      <c r="F60" s="45"/>
      <c r="G60" s="45"/>
      <c r="H60" s="45"/>
      <c r="I60" s="45"/>
      <c r="J60" s="46"/>
      <c r="K60" s="47"/>
      <c r="L60" s="46"/>
      <c r="M60" s="47"/>
      <c r="N60" s="45"/>
      <c r="O60" s="45"/>
      <c r="P60" s="45"/>
      <c r="Q60" s="45"/>
      <c r="R60" s="4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5:37" ht="19.5">
      <c r="E61" s="45"/>
      <c r="F61" s="45"/>
      <c r="G61" s="45"/>
      <c r="H61" s="45"/>
      <c r="I61" s="45"/>
      <c r="J61" s="46"/>
      <c r="K61" s="47"/>
      <c r="L61" s="46"/>
      <c r="M61" s="47"/>
      <c r="N61" s="45"/>
      <c r="O61" s="45"/>
      <c r="P61" s="45"/>
      <c r="Q61" s="45"/>
      <c r="R61" s="4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5:112" ht="19.5">
      <c r="E62" s="8" t="s">
        <v>32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 t="s">
        <v>33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0"/>
      <c r="AN62" s="11" t="s">
        <v>33</v>
      </c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CF62" s="12" t="str">
        <f>AN65</f>
        <v>FRANCE</v>
      </c>
      <c r="CG62" s="12" t="str">
        <f>AN66</f>
        <v>IRLANDE</v>
      </c>
      <c r="CH62" s="12" t="str">
        <f>AN67</f>
        <v>ITALIE</v>
      </c>
      <c r="CI62" s="12" t="str">
        <f>AN68</f>
        <v>CANADA</v>
      </c>
      <c r="CJ62" s="12" t="str">
        <f>AN69</f>
        <v>ROUMANIE</v>
      </c>
      <c r="CK62" s="13" t="str">
        <f aca="true" t="shared" si="78" ref="CK62:CY62">CF62</f>
        <v>FRANCE</v>
      </c>
      <c r="CL62" s="13" t="str">
        <f t="shared" si="78"/>
        <v>IRLANDE</v>
      </c>
      <c r="CM62" s="13" t="str">
        <f t="shared" si="78"/>
        <v>ITALIE</v>
      </c>
      <c r="CN62" s="13" t="str">
        <f t="shared" si="78"/>
        <v>CANADA</v>
      </c>
      <c r="CO62" s="13" t="str">
        <f t="shared" si="78"/>
        <v>ROUMANIE</v>
      </c>
      <c r="CP62" s="14" t="str">
        <f t="shared" si="78"/>
        <v>FRANCE</v>
      </c>
      <c r="CQ62" s="14" t="str">
        <f t="shared" si="78"/>
        <v>IRLANDE</v>
      </c>
      <c r="CR62" s="14" t="str">
        <f t="shared" si="78"/>
        <v>ITALIE</v>
      </c>
      <c r="CS62" s="14" t="str">
        <f t="shared" si="78"/>
        <v>CANADA</v>
      </c>
      <c r="CT62" s="14" t="str">
        <f t="shared" si="78"/>
        <v>ROUMANIE</v>
      </c>
      <c r="CU62" s="15" t="str">
        <f t="shared" si="78"/>
        <v>FRANCE</v>
      </c>
      <c r="CV62" s="15" t="str">
        <f t="shared" si="78"/>
        <v>IRLANDE</v>
      </c>
      <c r="CW62" s="15" t="str">
        <f t="shared" si="78"/>
        <v>ITALIE</v>
      </c>
      <c r="CX62" s="15" t="str">
        <f t="shared" si="78"/>
        <v>CANADA</v>
      </c>
      <c r="CY62" s="15" t="str">
        <f t="shared" si="78"/>
        <v>ROUMANIE</v>
      </c>
      <c r="CZ62" s="16"/>
      <c r="DA62" s="16" t="s">
        <v>1</v>
      </c>
      <c r="DB62" s="2" t="s">
        <v>0</v>
      </c>
      <c r="DC62" s="2" t="s">
        <v>24</v>
      </c>
      <c r="DD62" s="2" t="s">
        <v>24</v>
      </c>
      <c r="DF62" s="2" t="s">
        <v>0</v>
      </c>
      <c r="DG62" s="2" t="s">
        <v>24</v>
      </c>
      <c r="DH62" s="2" t="s">
        <v>1</v>
      </c>
    </row>
    <row r="63" spans="5:112" ht="19.5"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9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CF63" s="12">
        <f>IF(AS65=1,10000000)</f>
        <v>10000000</v>
      </c>
      <c r="CG63" s="12">
        <f>IF(AS66=1,10000000)</f>
        <v>10000000</v>
      </c>
      <c r="CH63" s="12">
        <f>IF(AS67=1,10000000)</f>
        <v>10000000</v>
      </c>
      <c r="CI63" s="12">
        <f>IF(AS68=1,10000000)</f>
        <v>10000000</v>
      </c>
      <c r="CJ63" s="12">
        <f>IF(AS69=1,10000000)</f>
        <v>10000000</v>
      </c>
      <c r="CK63" s="13" t="b">
        <f>IF(AS65=2,8000000)</f>
        <v>0</v>
      </c>
      <c r="CL63" s="13" t="b">
        <f>IF(AS66=2,8000000)</f>
        <v>0</v>
      </c>
      <c r="CM63" s="13" t="b">
        <f>IF(AS67=2,8000000)</f>
        <v>0</v>
      </c>
      <c r="CN63" s="13" t="b">
        <f>IF(AS68=2,8000000)</f>
        <v>0</v>
      </c>
      <c r="CO63" s="13" t="b">
        <f>IF(AS69=2,8000000)</f>
        <v>0</v>
      </c>
      <c r="CP63" s="14" t="b">
        <f>IF(AS65=3,6000000)</f>
        <v>0</v>
      </c>
      <c r="CQ63" s="14" t="b">
        <f>IF(AS66=3,6000000)</f>
        <v>0</v>
      </c>
      <c r="CR63" s="14" t="b">
        <f>IF(AS67=3,6000000)</f>
        <v>0</v>
      </c>
      <c r="CS63" s="14" t="b">
        <f>IF(AS68=3,6000000)</f>
        <v>0</v>
      </c>
      <c r="CT63" s="14" t="b">
        <f>IF(AS69=3,6000000)</f>
        <v>0</v>
      </c>
      <c r="CU63" s="15" t="b">
        <f>IF(AS65=4,4000000)</f>
        <v>0</v>
      </c>
      <c r="CV63" s="15" t="b">
        <f>IF(AS66=4,4000000)</f>
        <v>0</v>
      </c>
      <c r="CW63" s="15" t="b">
        <f>IF(AS67=4,4000000)</f>
        <v>0</v>
      </c>
      <c r="CX63" s="15" t="b">
        <f>IF(AS68=4,4000000)</f>
        <v>0</v>
      </c>
      <c r="CY63" s="15" t="b">
        <f>IF(AS69=4,4000000)</f>
        <v>0</v>
      </c>
      <c r="CZ63" s="16">
        <v>1</v>
      </c>
      <c r="DA63" s="16">
        <f>RANK(DD63,DD63:DD67)</f>
        <v>1</v>
      </c>
      <c r="DB63" s="2" t="str">
        <f>CU62</f>
        <v>FRANCE</v>
      </c>
      <c r="DC63" s="2">
        <f>SUM(CF68,CK68,CP68,CU68)</f>
        <v>10000000</v>
      </c>
      <c r="DD63" s="2">
        <f>DC63+0.0000005</f>
        <v>10000000.0000005</v>
      </c>
      <c r="DF63" s="2" t="str">
        <f>VLOOKUP(CZ63,DA63:DB67,2,0)</f>
        <v>FRANCE</v>
      </c>
      <c r="DG63" s="2">
        <f>VLOOKUP(DF63,DB63:DC67,2,0)</f>
        <v>10000000</v>
      </c>
      <c r="DH63" s="2">
        <f>RANK(DG63,DG63:DG67)</f>
        <v>1</v>
      </c>
    </row>
    <row r="64" spans="5:112" ht="19.5">
      <c r="E64" s="20" t="s">
        <v>0</v>
      </c>
      <c r="F64" s="20"/>
      <c r="G64" s="20"/>
      <c r="H64" s="20"/>
      <c r="I64" s="20"/>
      <c r="J64" s="21" t="s">
        <v>48</v>
      </c>
      <c r="K64" s="22" t="s">
        <v>51</v>
      </c>
      <c r="L64" s="21" t="s">
        <v>48</v>
      </c>
      <c r="M64" s="22" t="s">
        <v>51</v>
      </c>
      <c r="N64" s="20" t="s">
        <v>0</v>
      </c>
      <c r="O64" s="20"/>
      <c r="P64" s="20"/>
      <c r="Q64" s="20"/>
      <c r="R64" s="20"/>
      <c r="S64" s="23" t="s">
        <v>0</v>
      </c>
      <c r="T64" s="20"/>
      <c r="U64" s="20"/>
      <c r="V64" s="20"/>
      <c r="W64" s="20"/>
      <c r="X64" s="21" t="s">
        <v>1</v>
      </c>
      <c r="Y64" s="21" t="s">
        <v>75</v>
      </c>
      <c r="Z64" s="21" t="s">
        <v>3</v>
      </c>
      <c r="AA64" s="21" t="s">
        <v>4</v>
      </c>
      <c r="AB64" s="21" t="s">
        <v>5</v>
      </c>
      <c r="AC64" s="21" t="s">
        <v>6</v>
      </c>
      <c r="AD64" s="21" t="s">
        <v>49</v>
      </c>
      <c r="AE64" s="21" t="s">
        <v>50</v>
      </c>
      <c r="AF64" s="21" t="s">
        <v>7</v>
      </c>
      <c r="AG64" s="22" t="s">
        <v>54</v>
      </c>
      <c r="AH64" s="22" t="s">
        <v>55</v>
      </c>
      <c r="AI64" s="22" t="s">
        <v>52</v>
      </c>
      <c r="AJ64" s="22" t="s">
        <v>53</v>
      </c>
      <c r="AK64" s="21" t="s">
        <v>7</v>
      </c>
      <c r="AN64" s="11" t="s">
        <v>0</v>
      </c>
      <c r="AO64" s="11"/>
      <c r="AP64" s="11"/>
      <c r="AQ64" s="11"/>
      <c r="AR64" s="11"/>
      <c r="AS64" s="13" t="s">
        <v>1</v>
      </c>
      <c r="AT64" s="13" t="s">
        <v>48</v>
      </c>
      <c r="AU64" s="13" t="s">
        <v>3</v>
      </c>
      <c r="AV64" s="13" t="s">
        <v>4</v>
      </c>
      <c r="AW64" s="13" t="s">
        <v>5</v>
      </c>
      <c r="AX64" s="13" t="s">
        <v>6</v>
      </c>
      <c r="AY64" s="13" t="s">
        <v>49</v>
      </c>
      <c r="AZ64" s="13" t="s">
        <v>50</v>
      </c>
      <c r="BA64" s="13" t="s">
        <v>7</v>
      </c>
      <c r="BB64" s="6" t="s">
        <v>54</v>
      </c>
      <c r="BC64" s="6" t="s">
        <v>55</v>
      </c>
      <c r="BD64" s="6" t="s">
        <v>52</v>
      </c>
      <c r="BE64" s="6" t="s">
        <v>53</v>
      </c>
      <c r="BF64" s="13" t="s">
        <v>7</v>
      </c>
      <c r="BG64" s="2" t="s">
        <v>48</v>
      </c>
      <c r="BH64" s="2" t="s">
        <v>48</v>
      </c>
      <c r="BI64" s="2" t="s">
        <v>11</v>
      </c>
      <c r="BJ64" s="2" t="s">
        <v>11</v>
      </c>
      <c r="BK64" s="2" t="s">
        <v>12</v>
      </c>
      <c r="BL64" s="2" t="s">
        <v>12</v>
      </c>
      <c r="BM64" s="2" t="s">
        <v>13</v>
      </c>
      <c r="BN64" s="2" t="s">
        <v>14</v>
      </c>
      <c r="BO64" s="2" t="s">
        <v>15</v>
      </c>
      <c r="BP64" s="2" t="s">
        <v>15</v>
      </c>
      <c r="BQ64" s="2" t="s">
        <v>16</v>
      </c>
      <c r="BR64" s="2" t="s">
        <v>16</v>
      </c>
      <c r="BS64" s="2" t="s">
        <v>17</v>
      </c>
      <c r="BT64" s="2" t="s">
        <v>17</v>
      </c>
      <c r="BU64" s="2" t="s">
        <v>18</v>
      </c>
      <c r="BV64" s="2" t="s">
        <v>18</v>
      </c>
      <c r="BW64" s="2" t="s">
        <v>19</v>
      </c>
      <c r="BX64" s="2" t="s">
        <v>19</v>
      </c>
      <c r="BY64" s="2" t="s">
        <v>20</v>
      </c>
      <c r="BZ64" s="2" t="s">
        <v>20</v>
      </c>
      <c r="CA64" s="6" t="s">
        <v>52</v>
      </c>
      <c r="CB64" s="6" t="s">
        <v>52</v>
      </c>
      <c r="CC64" s="6" t="s">
        <v>53</v>
      </c>
      <c r="CD64" s="6" t="s">
        <v>53</v>
      </c>
      <c r="CF64" s="12">
        <f>IF(AS65=1,IF(AS66=1,SUM(BN71-BM71)*10000+(BA65)/1000+(BF65)/10000+(AY65)/100000+(BD65)/1000000))</f>
        <v>0</v>
      </c>
      <c r="CG64" s="12">
        <f>IF(AS66=1,IF(AS65=1,SUM(BM71-BN71)*10000+(BA66)/1000+(BF66)/10000+(AY66)/100000+(BD66)/1000000))</f>
        <v>0</v>
      </c>
      <c r="CH64" s="12">
        <f>IF(AS67=1,IF(AS65=1,SUM(BN73-BM73)*10000+(BA67)/1000+(BF67)/10000+(AY67)/100000+(BD67)/1000000))</f>
        <v>0</v>
      </c>
      <c r="CI64" s="12">
        <f>IF(AS68=1,IF(AS65=1,SUM(BN67-BM67)*10000+(BA68)/1000+(BF68)/10000+(AY68)/100000+(BD68)/1000000))</f>
        <v>0</v>
      </c>
      <c r="CJ64" s="12">
        <f>IF(AS69=1,IF(AS65=1,SUM(BN69-BM69)*10000+(BA69)/1000+(BF69)/10000+(AY69)/100000+(BD69)/1000000))</f>
        <v>0</v>
      </c>
      <c r="CK64" s="13" t="b">
        <f>IF(AS65=2,IF(AS66=2,SUM(BN71-BM71)*10000+(BA65)/1000+(BF65)/10000+(AY65)/100000+(BD65)/1000000))</f>
        <v>0</v>
      </c>
      <c r="CL64" s="13" t="b">
        <f>IF(AS66=2,IF(AS65=2,SUM(BM71-BN71)*10000+(BA66)/1000+(BF66)/10000+(AY66)/100000+(BD66)/1000000))</f>
        <v>0</v>
      </c>
      <c r="CM64" s="13" t="b">
        <f>IF(AS67=2,IF(AS65=2,SUM(BN73-BM73)*10000+(BA67)/1000+(BF67)/10000+(AY67)/100000+(BD67)/1000000))</f>
        <v>0</v>
      </c>
      <c r="CN64" s="13" t="b">
        <f>IF(AS68=2,IF(AS65=2,SUM(BN67-BM67)*10000+(BA68)/1000+(BF68)/10000+(AY68)/100000+(BD68)/1000000))</f>
        <v>0</v>
      </c>
      <c r="CO64" s="13" t="b">
        <f>IF(AS69=2,IF(AS65=2,SUM(BN69-BM69)*10000+(BA69)/1000+(BF69)/10000+(AY69)/100000+(BD69)/1000000))</f>
        <v>0</v>
      </c>
      <c r="CP64" s="14" t="b">
        <f>IF(AS65=3,IF(AS66=3,SUM(BN71-BM71)*10000+(BA65)/1000+(BF65)/10000+(AY65)/100000+(BD65)/1000000))</f>
        <v>0</v>
      </c>
      <c r="CQ64" s="14" t="b">
        <f>IF(AS66=3,IF(AS65=3,SUM(BM71-BN71)*10000+(BA66)/1000+(BF66)/10000+(AY66)/100000+(BD66)/1000000))</f>
        <v>0</v>
      </c>
      <c r="CR64" s="14" t="b">
        <f>IF(AS67=3,IF(AS65=3,SUM(BN73-BM73)*10000+(BA67)/1000+(BF67)/10000+(AY67)/100000+(BD67)/1000000))</f>
        <v>0</v>
      </c>
      <c r="CS64" s="14" t="b">
        <f>IF(AS68=3,IF(AS65=3,SUM(BN67-BM67)*10000+(BA68)/1000+(BF68)/10000+(AY68)/100000+(BD68)/1000000))</f>
        <v>0</v>
      </c>
      <c r="CT64" s="14" t="b">
        <f>IF(AS69=3,IF(AS65=3,SUM(BN69-BM69)*10000+(BA69)/1000+(BF69)/10000+(AY69)/100000+(BD69)/1000000))</f>
        <v>0</v>
      </c>
      <c r="CU64" s="15" t="b">
        <f>IF(AS65=4,IF(AS66=4,SUM(BN71-BM71)*10000+(BA65)/1000+(BF65)/10000+(AY65)/100000+(BD65)/1000000))</f>
        <v>0</v>
      </c>
      <c r="CV64" s="15" t="b">
        <f>IF(AS66=4,IF(AS65=4,SUM(BM71-BN71)*10000+(BA66)/1000+(BF66)/10000+(AY66)/100000+(BD66)/1000000))</f>
        <v>0</v>
      </c>
      <c r="CW64" s="15" t="b">
        <f>IF(AS67=4,IF(AS65=4,SUM(BN73-BM73)*10000+(BA67)/1000+(BF67)/10000+(AY67)/100000+(BD67)/1000000))</f>
        <v>0</v>
      </c>
      <c r="CX64" s="15" t="b">
        <f>IF(AS68=4,IF(AS65=4,SUM(BN67-BM67)*10000+(BA68)/1000+(BF68)/10000+(AY68)/100000+(BD68)/1000000))</f>
        <v>0</v>
      </c>
      <c r="CY64" s="15" t="b">
        <f>IF(AS69=4,IF(AS65=4,SUM(BN69-BM69)*10000+(BA69)/1000+(BF69)/10000+(AY69)/100000+(BD69)/1000000))</f>
        <v>0</v>
      </c>
      <c r="CZ64" s="16">
        <v>2</v>
      </c>
      <c r="DA64" s="16">
        <f>RANK(DD64,DD63:DD67)</f>
        <v>2</v>
      </c>
      <c r="DB64" s="2" t="str">
        <f>CV62</f>
        <v>IRLANDE</v>
      </c>
      <c r="DC64" s="2">
        <f>SUM(CG68,CL68,CQ68,CV68)</f>
        <v>10000000</v>
      </c>
      <c r="DD64" s="2">
        <f>DC64+0.0000004</f>
        <v>10000000.0000004</v>
      </c>
      <c r="DF64" s="2" t="str">
        <f>VLOOKUP(CZ64,DA63:DB67,2,0)</f>
        <v>IRLANDE</v>
      </c>
      <c r="DG64" s="2">
        <f>VLOOKUP(DF64,DB63:DC67,2,0)</f>
        <v>10000000</v>
      </c>
      <c r="DH64" s="2">
        <f>RANK(DG64,DG63:DG67)</f>
        <v>1</v>
      </c>
    </row>
    <row r="65" spans="5:112" ht="22.5">
      <c r="E65" s="79" t="s">
        <v>90</v>
      </c>
      <c r="F65" s="79"/>
      <c r="G65" s="79"/>
      <c r="H65" s="79"/>
      <c r="I65" s="79"/>
      <c r="J65" s="77"/>
      <c r="K65" s="78"/>
      <c r="L65" s="77"/>
      <c r="M65" s="78"/>
      <c r="N65" s="79" t="s">
        <v>93</v>
      </c>
      <c r="O65" s="79"/>
      <c r="P65" s="79"/>
      <c r="Q65" s="79"/>
      <c r="R65" s="79"/>
      <c r="S65" s="80" t="s">
        <v>90</v>
      </c>
      <c r="T65" s="81"/>
      <c r="U65" s="81"/>
      <c r="V65" s="81"/>
      <c r="W65" s="81"/>
      <c r="X65" s="24"/>
      <c r="Y65" s="25"/>
      <c r="Z65" s="26"/>
      <c r="AA65" s="26"/>
      <c r="AB65" s="26"/>
      <c r="AC65" s="26"/>
      <c r="AD65" s="26"/>
      <c r="AE65" s="26"/>
      <c r="AF65" s="26"/>
      <c r="AG65" s="27"/>
      <c r="AH65" s="27"/>
      <c r="AI65" s="28"/>
      <c r="AJ65" s="28"/>
      <c r="AK65" s="28"/>
      <c r="AN65" s="11" t="s">
        <v>37</v>
      </c>
      <c r="AO65" s="11"/>
      <c r="AP65" s="11"/>
      <c r="AQ65" s="11"/>
      <c r="AR65" s="11"/>
      <c r="AS65" s="13">
        <f>RANK(AT65,AT65:AT69)</f>
        <v>1</v>
      </c>
      <c r="AT65" s="13">
        <f>SUMPRODUCT((E65:I74=AN65)*(BM65:BM74))+SUMPRODUCT((N65:R74=AN65)*(BN65:BN74))</f>
        <v>0</v>
      </c>
      <c r="AU65" s="13">
        <f>SUMPRODUCT((E65:I74=AN65)*(BO65:BO74))+SUMPRODUCT((N65:R74=AN65)*(BP65:BP74))</f>
        <v>0</v>
      </c>
      <c r="AV65" s="13">
        <f>SUMPRODUCT((E65:I74=AN65)*(BQ65:BQ74))+SUMPRODUCT((N65:R74=AN65)*(BR65:BR74))</f>
        <v>0</v>
      </c>
      <c r="AW65" s="13">
        <f>SUMPRODUCT((E65:I74=AN65)*(BS65:BS74))+SUMPRODUCT((N65:R74=AN65)*(BT65:BT74))</f>
        <v>0</v>
      </c>
      <c r="AX65" s="13">
        <f>SUMPRODUCT((E65:I74=AN65)*(BU65:BU74))+SUMPRODUCT((N65:R74=AN65)*(BV65:BV74))</f>
        <v>0</v>
      </c>
      <c r="AY65" s="13">
        <f>SUMPRODUCT((E65:I74=AN65)*(BW65:BW74))+SUMPRODUCT((N65:R74=AN65)*(BX65:BX74))</f>
        <v>0</v>
      </c>
      <c r="AZ65" s="13">
        <f>SUMPRODUCT((E65:I74=AN65)*(BY65:BY74))+SUMPRODUCT((N65:R74=AN65)*(BZ65:BZ74))</f>
        <v>0</v>
      </c>
      <c r="BA65" s="13">
        <f>AY65-AZ65</f>
        <v>0</v>
      </c>
      <c r="BB65" s="13">
        <f>SUMPRODUCT((E65:I74=AN65)*(BI65:BI74))+SUMPRODUCT((N65:R74=AN65)*(BJ65:BJ74))</f>
        <v>0</v>
      </c>
      <c r="BC65" s="13">
        <f>SUMPRODUCT((E65:I74=AN65)*(BK65:BK74))+SUMPRODUCT((N65:R74=AN65)*(BL65:BL74))</f>
        <v>0</v>
      </c>
      <c r="BD65" s="13">
        <f>SUMPRODUCT((E65:I74=AN65)*(CA65:CA74))+SUMPRODUCT((N65:R74=AN65)*(CB65:CB74))</f>
        <v>0</v>
      </c>
      <c r="BE65" s="13">
        <f>SUMPRODUCT((E65:I74=AN65)*(CC65:CC74))+SUMPRODUCT((N65:R74=AN65)*(CD65:CD74))</f>
        <v>0</v>
      </c>
      <c r="BF65" s="13">
        <f>BD65-BE65</f>
        <v>0</v>
      </c>
      <c r="BG65" s="2">
        <f aca="true" t="shared" si="79" ref="BG65:BG74">IF(J65="",0,IF(J65&gt;L65,4,IF(J65=L65,2,IF(J65&lt;L65,0))))</f>
        <v>0</v>
      </c>
      <c r="BH65" s="2">
        <f aca="true" t="shared" si="80" ref="BH65:BH74">IF(L65="",0,IF(L65&gt;J65,4,IF(L65=J65,2,IF(L65&lt;J65,0))))</f>
        <v>0</v>
      </c>
      <c r="BI65" s="2" t="b">
        <f aca="true" t="shared" si="81" ref="BI65:BI74">IF(K65&lt;&gt;"",IF(K65&gt;=4,1))</f>
        <v>0</v>
      </c>
      <c r="BJ65" s="2" t="b">
        <f aca="true" t="shared" si="82" ref="BJ65:BJ74">IF(M65&lt;&gt;"",IF(M65&gt;=4,1))</f>
        <v>0</v>
      </c>
      <c r="BK65" s="2" t="b">
        <f aca="true" t="shared" si="83" ref="BK65:BK74">IF(J65&lt;L65,IF(SUM(L65-J65)&lt;=7,1))</f>
        <v>0</v>
      </c>
      <c r="BL65" s="2" t="b">
        <f aca="true" t="shared" si="84" ref="BL65:BL74">IF(L65&lt;J65,IF(SUM(J65-L65)&lt;=7,1))</f>
        <v>0</v>
      </c>
      <c r="BM65" s="2">
        <f aca="true" t="shared" si="85" ref="BM65:BM74">SUM(BG65,BI65,BK65)</f>
        <v>0</v>
      </c>
      <c r="BN65" s="2">
        <f aca="true" t="shared" si="86" ref="BN65:BN74">SUM(BH65,BJ65,BL65)</f>
        <v>0</v>
      </c>
      <c r="BO65" s="2">
        <f aca="true" t="shared" si="87" ref="BO65:BO74">IF(J65="",0,1)</f>
        <v>0</v>
      </c>
      <c r="BP65" s="2">
        <f aca="true" t="shared" si="88" ref="BP65:BP74">IF(L65="",0,1)</f>
        <v>0</v>
      </c>
      <c r="BQ65" s="2" t="b">
        <f aca="true" t="shared" si="89" ref="BQ65:BQ74">IF(J65&lt;&gt;"",IF(J65&gt;L65,1))</f>
        <v>0</v>
      </c>
      <c r="BR65" s="2" t="b">
        <f aca="true" t="shared" si="90" ref="BR65:BR74">IF(L65&lt;&gt;"",IF(L65&gt;J65,1))</f>
        <v>0</v>
      </c>
      <c r="BS65" s="2" t="b">
        <f aca="true" t="shared" si="91" ref="BS65:BS74">IF(J65&lt;&gt;"",IF(J65=L65,1))</f>
        <v>0</v>
      </c>
      <c r="BT65" s="2" t="b">
        <f aca="true" t="shared" si="92" ref="BT65:BT74">IF(L65&lt;&gt;"",IF(L65=J65,1))</f>
        <v>0</v>
      </c>
      <c r="BU65" s="2" t="b">
        <f aca="true" t="shared" si="93" ref="BU65:BU74">IF(J65&lt;&gt;"",IF(J65&lt;L65,1))</f>
        <v>0</v>
      </c>
      <c r="BV65" s="2" t="b">
        <f aca="true" t="shared" si="94" ref="BV65:BV74">IF(L65&lt;&gt;"",IF(L65&lt;J65,1))</f>
        <v>0</v>
      </c>
      <c r="BW65" s="2">
        <f aca="true" t="shared" si="95" ref="BW65:BW74">J65</f>
        <v>0</v>
      </c>
      <c r="BX65" s="2">
        <f aca="true" t="shared" si="96" ref="BX65:BX74">L65</f>
        <v>0</v>
      </c>
      <c r="BY65" s="2">
        <f aca="true" t="shared" si="97" ref="BY65:BY74">L65</f>
        <v>0</v>
      </c>
      <c r="BZ65" s="2">
        <f aca="true" t="shared" si="98" ref="BZ65:BZ74">J65</f>
        <v>0</v>
      </c>
      <c r="CA65" s="2">
        <f aca="true" t="shared" si="99" ref="CA65:CA74">K65</f>
        <v>0</v>
      </c>
      <c r="CB65" s="2">
        <f aca="true" t="shared" si="100" ref="CB65:CB74">M65</f>
        <v>0</v>
      </c>
      <c r="CC65" s="2">
        <f aca="true" t="shared" si="101" ref="CC65:CC74">M65</f>
        <v>0</v>
      </c>
      <c r="CD65" s="2">
        <f aca="true" t="shared" si="102" ref="CD65:CD74">K65</f>
        <v>0</v>
      </c>
      <c r="CF65" s="12">
        <f>IF(AS65=1,IF(AS67=1,SUM(BM73-BN73)*10000+(BA65)/1000+(BF65)/10000+(AY65)/100000+(BD65)/1000000))</f>
        <v>0</v>
      </c>
      <c r="CG65" s="12">
        <f>IF(AS66=1,IF(AS67=1,SUM(BM68-BN68)*10000+(BA66)/1000+(BF66)/10000+(AY66)/100000+(BD66)/1000000))</f>
        <v>0</v>
      </c>
      <c r="CH65" s="12">
        <f>IF(AS67=1,IF(AS66=1,SUM(BN68-BM68)*10000+(BA67)/1000+(BF67)/10000+(AY67)/100000+(BD67)/1000000))</f>
        <v>0</v>
      </c>
      <c r="CI65" s="12">
        <f>IF(AS68=1,IF(AS66=1,SUM(BN65-BM65)*10000+(BA68)/1000+(BF68)/10000+(AY68)/100000+(BD68)/1000000))</f>
        <v>0</v>
      </c>
      <c r="CJ65" s="12">
        <f>IF(AS69=1,IF(AS66=1,SUM(BN74-BM74)*10000+(BA69)/1000+(BF69)/10000+(AY69)/100000+(BD69)/1000000))</f>
        <v>0</v>
      </c>
      <c r="CK65" s="13" t="b">
        <f>IF(AS65=2,IF(AS67=2,SUM(BM73-BN73)*10000+(BA65)/1000+(BF65)/10000+(AY65)/100000+(BD65)/1000000))</f>
        <v>0</v>
      </c>
      <c r="CL65" s="13" t="b">
        <f>IF(AS66=2,IF(AS67=2,SUM(BM68-BN68)*10000+(BA66)/1000+(BF66)/10000+(AY66)/100000+(BD66)/1000000))</f>
        <v>0</v>
      </c>
      <c r="CM65" s="13" t="b">
        <f>IF(AS67=2,IF(AS66=2,SUM(BN68-BM68)*10000+(BA67)/1000+(BF67)/10000+(AY67)/100000+(BD67)/1000000))</f>
        <v>0</v>
      </c>
      <c r="CN65" s="13" t="b">
        <f>IF(AS68=2,IF(AS66=2,SUM(BN65-BM65)*10000+(BA68)/1000+(BF68)/10000+(AY68)/100000+(BD68)/1000000))</f>
        <v>0</v>
      </c>
      <c r="CO65" s="13" t="b">
        <f>IF(AS69=2,IF(AS66=2,SUM(BN74-BM74)*10000+(BA69)/1000+(BF69)/10000+(AY69)/100000+(BD69)/1000000))</f>
        <v>0</v>
      </c>
      <c r="CP65" s="14" t="b">
        <f>IF(AS65=3,IF(AS67=3,SUM(BM73-BN73)*10000+(BA65)/1000+(BF65)/10000+(AY65)/100000+(BD65)/1000000))</f>
        <v>0</v>
      </c>
      <c r="CQ65" s="14" t="b">
        <f>IF(AS66=3,IF(AS67=3,SUM(BM68-BN68)*10000+(BA66)/1000+(BF66)/10000+(AY66)/100000+(BD66)/1000000))</f>
        <v>0</v>
      </c>
      <c r="CR65" s="14" t="b">
        <f>IF(AS67=3,IF(AS66=3,SUM(BN68-BM68)*10000+(BA67)/1000+(BF67)/10000+(AY67)/100000+(BD67)/1000000))</f>
        <v>0</v>
      </c>
      <c r="CS65" s="14" t="b">
        <f>IF(AS68=3,IF(AS66=3,SUM(BN65-BM65)*10000+(BA68)/1000+(BF68)/10000+(AY68)/100000+(BD68)/1000000))</f>
        <v>0</v>
      </c>
      <c r="CT65" s="14" t="b">
        <f>IF(AS69=3,IF(AS66=3,SUM(BN74-BM74)*10000+(BA69)/1000+(BF69)/10000+(AY69)/100000+(BD69)/1000000))</f>
        <v>0</v>
      </c>
      <c r="CU65" s="15" t="b">
        <f>IF(AS65=4,IF(AS67=4,SUM(BM73-BN73)*10000+(BA65)/1000+(BF65)/10000+(AY65)/100000+(BD65)/1000000))</f>
        <v>0</v>
      </c>
      <c r="CV65" s="15" t="b">
        <f>IF(AS66=4,IF(AS67=4,SUM(BM68-BN68)*10000+(BA66)/1000+(BF66)/10000+(AY66)/100000+(BD66)/1000000))</f>
        <v>0</v>
      </c>
      <c r="CW65" s="15" t="b">
        <f>IF(AS67=4,IF(AS66=4,SUM(BN68-BM68)*10000+(BA67)/1000+(BF67)/10000+(AY67)/100000+(BD67)/1000000))</f>
        <v>0</v>
      </c>
      <c r="CX65" s="15" t="b">
        <f>IF(AS68=4,IF(AS66=4,SUM(BN65-BM65)*10000+(BA68)/1000+(BF68)/10000+(AY68)/100000+(BD68)/1000000))</f>
        <v>0</v>
      </c>
      <c r="CY65" s="15" t="b">
        <f>IF(AS69=4,IF(AS66=4,SUM(BN74-BM74)*10000+(BA69)/1000+(BF69)/10000+(AY69)/100000+(BD69)/1000000))</f>
        <v>0</v>
      </c>
      <c r="CZ65" s="16">
        <v>3</v>
      </c>
      <c r="DA65" s="16">
        <f>RANK(DD65,DD63:DD67)</f>
        <v>3</v>
      </c>
      <c r="DB65" s="2" t="str">
        <f>CW62</f>
        <v>ITALIE</v>
      </c>
      <c r="DC65" s="2">
        <f>SUM(CH68,CM68,CR68,CW68)</f>
        <v>10000000</v>
      </c>
      <c r="DD65" s="2">
        <f>DC65+0.0000003</f>
        <v>10000000.0000003</v>
      </c>
      <c r="DF65" s="2" t="str">
        <f>VLOOKUP(CZ65,DA63:DB67,2,0)</f>
        <v>ITALIE</v>
      </c>
      <c r="DG65" s="2">
        <f>VLOOKUP(DF65,DB63:DC67,2,0)</f>
        <v>10000000</v>
      </c>
      <c r="DH65" s="2">
        <f>RANK(DG65,DG63:DG67)</f>
        <v>1</v>
      </c>
    </row>
    <row r="66" spans="5:112" ht="22.5">
      <c r="E66" s="79" t="s">
        <v>91</v>
      </c>
      <c r="F66" s="79"/>
      <c r="G66" s="79"/>
      <c r="H66" s="79"/>
      <c r="I66" s="79"/>
      <c r="J66" s="77"/>
      <c r="K66" s="78"/>
      <c r="L66" s="77"/>
      <c r="M66" s="78"/>
      <c r="N66" s="79" t="s">
        <v>94</v>
      </c>
      <c r="O66" s="79"/>
      <c r="P66" s="79"/>
      <c r="Q66" s="79"/>
      <c r="R66" s="79"/>
      <c r="S66" s="80" t="s">
        <v>91</v>
      </c>
      <c r="T66" s="81"/>
      <c r="U66" s="81"/>
      <c r="V66" s="81"/>
      <c r="W66" s="81"/>
      <c r="X66" s="24"/>
      <c r="Y66" s="25"/>
      <c r="Z66" s="26"/>
      <c r="AA66" s="26"/>
      <c r="AB66" s="26"/>
      <c r="AC66" s="26"/>
      <c r="AD66" s="26"/>
      <c r="AE66" s="26"/>
      <c r="AF66" s="26"/>
      <c r="AG66" s="27"/>
      <c r="AH66" s="27"/>
      <c r="AI66" s="28"/>
      <c r="AJ66" s="28"/>
      <c r="AK66" s="28"/>
      <c r="AN66" s="11" t="s">
        <v>38</v>
      </c>
      <c r="AO66" s="11"/>
      <c r="AP66" s="11"/>
      <c r="AQ66" s="11"/>
      <c r="AR66" s="11"/>
      <c r="AS66" s="13">
        <f>RANK(AT66,AT65:AT69)</f>
        <v>1</v>
      </c>
      <c r="AT66" s="13">
        <f>SUMPRODUCT((E65:I74=AN66)*(BM65:BM74))+SUMPRODUCT((N65:R74=AN66)*(BN65:BN74))</f>
        <v>0</v>
      </c>
      <c r="AU66" s="13">
        <f>SUMPRODUCT((E65:I74=AN66)*(BO65:BO74))+SUMPRODUCT((N65:R74=AN66)*(BP65:BP74))</f>
        <v>0</v>
      </c>
      <c r="AV66" s="13">
        <f>SUMPRODUCT((E65:I74=AN66)*(BQ65:BQ74))+SUMPRODUCT((N65:R74=AN66)*(BR65:BR74))</f>
        <v>0</v>
      </c>
      <c r="AW66" s="13">
        <f>SUMPRODUCT((E65:I74=AN66)*(BS65:BS74))+SUMPRODUCT((N65:R74=AN66)*(BT65:BT74))</f>
        <v>0</v>
      </c>
      <c r="AX66" s="13">
        <f>SUMPRODUCT((E65:I74=AN66)*(BU65:BU74))+SUMPRODUCT((N65:R74=AN66)*(BV65:BV74))</f>
        <v>0</v>
      </c>
      <c r="AY66" s="13">
        <f>SUMPRODUCT((E65:I74=AN66)*(BW65:BW74))+SUMPRODUCT((N65:R74=AN66)*(BX65:BX74))</f>
        <v>0</v>
      </c>
      <c r="AZ66" s="13">
        <f>SUMPRODUCT((E65:I74=AN66)*(BY65:BY74))+SUMPRODUCT((N65:R74=AN66)*(BZ65:BZ74))</f>
        <v>0</v>
      </c>
      <c r="BA66" s="13">
        <f>AY66-AZ66</f>
        <v>0</v>
      </c>
      <c r="BB66" s="13">
        <f>SUMPRODUCT((E65:I74=AN66)*(BI65:BI74))+SUMPRODUCT((N65:R74=AN66)*(BJ65:BJ74))</f>
        <v>0</v>
      </c>
      <c r="BC66" s="13">
        <f>SUMPRODUCT((E65:I74=AN66)*(BK65:BK74))+SUMPRODUCT((N65:R74=AN66)*(BL65:BL74))</f>
        <v>0</v>
      </c>
      <c r="BD66" s="13">
        <f>SUMPRODUCT((E65:I74=AN66)*(CA65:CA74))+SUMPRODUCT((N65:R74=AN66)*(CB65:CB74))</f>
        <v>0</v>
      </c>
      <c r="BE66" s="13">
        <f>SUMPRODUCT((E65:I74=AN66)*(CC65:CC74))+SUMPRODUCT((N65:R74=AN66)*(CD65:CD74))</f>
        <v>0</v>
      </c>
      <c r="BF66" s="13">
        <f>BD66-BE66</f>
        <v>0</v>
      </c>
      <c r="BG66" s="2">
        <f t="shared" si="79"/>
        <v>0</v>
      </c>
      <c r="BH66" s="2">
        <f t="shared" si="80"/>
        <v>0</v>
      </c>
      <c r="BI66" s="2" t="b">
        <f t="shared" si="81"/>
        <v>0</v>
      </c>
      <c r="BJ66" s="2" t="b">
        <f t="shared" si="82"/>
        <v>0</v>
      </c>
      <c r="BK66" s="2" t="b">
        <f t="shared" si="83"/>
        <v>0</v>
      </c>
      <c r="BL66" s="2" t="b">
        <f t="shared" si="84"/>
        <v>0</v>
      </c>
      <c r="BM66" s="2">
        <f t="shared" si="85"/>
        <v>0</v>
      </c>
      <c r="BN66" s="2">
        <f t="shared" si="86"/>
        <v>0</v>
      </c>
      <c r="BO66" s="2">
        <f t="shared" si="87"/>
        <v>0</v>
      </c>
      <c r="BP66" s="2">
        <f t="shared" si="88"/>
        <v>0</v>
      </c>
      <c r="BQ66" s="2" t="b">
        <f t="shared" si="89"/>
        <v>0</v>
      </c>
      <c r="BR66" s="2" t="b">
        <f t="shared" si="90"/>
        <v>0</v>
      </c>
      <c r="BS66" s="2" t="b">
        <f t="shared" si="91"/>
        <v>0</v>
      </c>
      <c r="BT66" s="2" t="b">
        <f t="shared" si="92"/>
        <v>0</v>
      </c>
      <c r="BU66" s="2" t="b">
        <f t="shared" si="93"/>
        <v>0</v>
      </c>
      <c r="BV66" s="2" t="b">
        <f t="shared" si="94"/>
        <v>0</v>
      </c>
      <c r="BW66" s="2">
        <f t="shared" si="95"/>
        <v>0</v>
      </c>
      <c r="BX66" s="2">
        <f t="shared" si="96"/>
        <v>0</v>
      </c>
      <c r="BY66" s="2">
        <f t="shared" si="97"/>
        <v>0</v>
      </c>
      <c r="BZ66" s="2">
        <f t="shared" si="98"/>
        <v>0</v>
      </c>
      <c r="CA66" s="2">
        <f t="shared" si="99"/>
        <v>0</v>
      </c>
      <c r="CB66" s="2">
        <f t="shared" si="100"/>
        <v>0</v>
      </c>
      <c r="CC66" s="2">
        <f t="shared" si="101"/>
        <v>0</v>
      </c>
      <c r="CD66" s="2">
        <f t="shared" si="102"/>
        <v>0</v>
      </c>
      <c r="CF66" s="12">
        <f>IF(AS65=1,IF(AS68=1,SUM(BM67-BN67)*10000+(BA65)/1000+(BF65)/10000+(AY65)/100000+(BD65)/1000000))</f>
        <v>0</v>
      </c>
      <c r="CG66" s="12">
        <f>IF(AS66=1,IF(AS68=1,SUM(BM65-BN65)*10000+(BA66)/1000+(BF66)/10000+(AY66)/100000+(BD66)/1000000))</f>
        <v>0</v>
      </c>
      <c r="CH66" s="12">
        <f>IF(AS67=1,IF(AS68=1,SUM(BM70-BN70)*10000+(BA67)/1000+(BF67)/10000+(AY67)/100000+(BD67)/1000000))</f>
        <v>0</v>
      </c>
      <c r="CI66" s="12">
        <f>IF(AS68=1,IF(AS67=1,SUM(BN70-BM70)*10000+(BA68)/1000+(BF68)/10000+(AY68)/100000+(BD68)/1000000))</f>
        <v>0</v>
      </c>
      <c r="CJ66" s="12">
        <f>IF(AS69=1,IF(AS67=1,SUM(BN66-BM66)*10000+(BA69)/1000+(BF69)/10000+(AY69)/100000+(BD69)/1000000))</f>
        <v>0</v>
      </c>
      <c r="CK66" s="13" t="b">
        <f>IF(AS65=2,IF(AS68=2,SUM(BM67-BN67)*10000+(BA65)/1000+(BF65)/10000+(AY65)/100000+(BD65)/1000000))</f>
        <v>0</v>
      </c>
      <c r="CL66" s="13" t="b">
        <f>IF(AS66=2,IF(AS68=2,SUM(BM65-BN65)*10000+(BA66)/1000+(BF66)/10000+(AY66)/100000+(BD66)/1000000))</f>
        <v>0</v>
      </c>
      <c r="CM66" s="13" t="b">
        <f>IF(AS67=2,IF(AS68=2,SUM(BM70-BN70)*10000+(BA67)/1000+(BF67)/10000+(AY67)/100000+(BD67)/1000000))</f>
        <v>0</v>
      </c>
      <c r="CN66" s="13" t="b">
        <f>IF(AS68=2,IF(AS67=2,SUM(BN70-BM70)*10000+(BA68)/1000+(BF68)/10000+(AY68)/100000+(BD68)/1000000))</f>
        <v>0</v>
      </c>
      <c r="CO66" s="13" t="b">
        <f>IF(AS69=2,IF(AS67=2,SUM(BN66-BM66)*10000+(BA69)/1000+(BF69)/10000+(AY69)/100000+(BD69)/1000000))</f>
        <v>0</v>
      </c>
      <c r="CP66" s="14" t="b">
        <f>IF(AS65=3,IF(AS68=3,SUM(BM67-BN67)*10000+(BA65)/1000+(BF65)/10000+(AY65)/100000+(BD65)/1000000))</f>
        <v>0</v>
      </c>
      <c r="CQ66" s="14" t="b">
        <f>IF(AS66=3,IF(AS68=3,SUM(BM65-BN65)*10000+(BA66)/1000+(BF66)/10000+(AY66)/100000+(BD66)/1000000))</f>
        <v>0</v>
      </c>
      <c r="CR66" s="14" t="b">
        <f>IF(AS67=3,IF(AS68=3,SUM(BM70-BN70)*10000+(BA67)/1000+(BF67)/10000+(AY67)/100000+(BD67)/1000000))</f>
        <v>0</v>
      </c>
      <c r="CS66" s="14" t="b">
        <f>IF(AS68=3,IF(AS67=3,SUM(BN70-BM70)*10000+(BA68)/1000+(BF68)/10000+(AY68)/100000+(BD68)/1000000))</f>
        <v>0</v>
      </c>
      <c r="CT66" s="14" t="b">
        <f>IF(AS69=3,IF(AS67=3,SUM(BN66-BM66)*10000+(BA69)/1000+(BF69)/10000+(AY69)/100000+(BD69)/1000000))</f>
        <v>0</v>
      </c>
      <c r="CU66" s="15" t="b">
        <f>IF(AS65=4,IF(AS68=4,SUM(BM67-BN67)*10000+(BA65)/1000+(BF65)/10000+(AY65)/100000+(BD65)/1000000))</f>
        <v>0</v>
      </c>
      <c r="CV66" s="15" t="b">
        <f>IF(AS66=4,IF(AS68=4,SUM(BM65-BN65)*10000+(BA66)/1000+(BF66)/10000+(AY66)/100000+(BD66)/1000000))</f>
        <v>0</v>
      </c>
      <c r="CW66" s="15" t="b">
        <f>IF(AS67=4,IF(AS68=4,SUM(BM70-BN70)*10000+(BA67)/1000+(BF67)/10000+(AY67)/100000+(BD67)/1000000))</f>
        <v>0</v>
      </c>
      <c r="CX66" s="15" t="b">
        <f>IF(AS68=4,IF(AS67=4,SUM(BN70-BM70)*10000+(BA68)/1000+(BF68)/10000+(AY68)/100000+(BD68)/1000000))</f>
        <v>0</v>
      </c>
      <c r="CY66" s="15" t="b">
        <f>IF(AS69=4,IF(AS67=4,SUM(BN66-BM66)*10000+(BA69)/1000+(BF69)/10000+(AY69)/100000+(BD69)/1000000))</f>
        <v>0</v>
      </c>
      <c r="CZ66" s="16">
        <v>4</v>
      </c>
      <c r="DA66" s="16">
        <f>RANK(DD66,DD63:DD67)</f>
        <v>4</v>
      </c>
      <c r="DB66" s="2" t="str">
        <f>CX62</f>
        <v>CANADA</v>
      </c>
      <c r="DC66" s="2">
        <f>SUM(CI68,CN68,CS68,CX68)</f>
        <v>10000000</v>
      </c>
      <c r="DD66" s="2">
        <f>DC66+0.0000002</f>
        <v>10000000.0000002</v>
      </c>
      <c r="DF66" s="2" t="str">
        <f>VLOOKUP(CZ66,DA63:DB67,2,0)</f>
        <v>CANADA</v>
      </c>
      <c r="DG66" s="2">
        <f>VLOOKUP(DF66,DB63:DC67,2,0)</f>
        <v>10000000</v>
      </c>
      <c r="DH66" s="2">
        <f>RANK(DG66,DG63:DG67)</f>
        <v>1</v>
      </c>
    </row>
    <row r="67" spans="5:112" ht="22.5">
      <c r="E67" s="79" t="s">
        <v>92</v>
      </c>
      <c r="F67" s="79"/>
      <c r="G67" s="79"/>
      <c r="H67" s="79"/>
      <c r="I67" s="79"/>
      <c r="J67" s="77"/>
      <c r="K67" s="78"/>
      <c r="L67" s="77"/>
      <c r="M67" s="78"/>
      <c r="N67" s="79" t="s">
        <v>94</v>
      </c>
      <c r="O67" s="79"/>
      <c r="P67" s="79"/>
      <c r="Q67" s="79"/>
      <c r="R67" s="79"/>
      <c r="S67" s="80" t="s">
        <v>93</v>
      </c>
      <c r="T67" s="81"/>
      <c r="U67" s="81"/>
      <c r="V67" s="81"/>
      <c r="W67" s="81"/>
      <c r="X67" s="24"/>
      <c r="Y67" s="25"/>
      <c r="Z67" s="26"/>
      <c r="AA67" s="26"/>
      <c r="AB67" s="26"/>
      <c r="AC67" s="26"/>
      <c r="AD67" s="26"/>
      <c r="AE67" s="26"/>
      <c r="AF67" s="26"/>
      <c r="AG67" s="27"/>
      <c r="AH67" s="27"/>
      <c r="AI67" s="28"/>
      <c r="AJ67" s="28"/>
      <c r="AK67" s="28"/>
      <c r="AN67" s="11" t="s">
        <v>39</v>
      </c>
      <c r="AO67" s="11"/>
      <c r="AP67" s="11"/>
      <c r="AQ67" s="11"/>
      <c r="AR67" s="11"/>
      <c r="AS67" s="13">
        <f>RANK(AT67,AT65:AT69)</f>
        <v>1</v>
      </c>
      <c r="AT67" s="13">
        <f>SUMPRODUCT((E65:I74=AN67)*(BM65:BM74))+SUMPRODUCT((N65:R74=AN67)*(BN65:BN74))</f>
        <v>0</v>
      </c>
      <c r="AU67" s="13">
        <f>SUMPRODUCT((E65:I74=AN67)*(BO65:BO74))+SUMPRODUCT((N65:R74=AN67)*(BP65:BP74))</f>
        <v>0</v>
      </c>
      <c r="AV67" s="13">
        <f>SUMPRODUCT((E65:I74=AN67)*(BQ65:BQ74))+SUMPRODUCT((N65:R74=AN67)*(BR65:BR74))</f>
        <v>0</v>
      </c>
      <c r="AW67" s="13">
        <f>SUMPRODUCT((E65:I74=AN67)*(BS65:BS74))+SUMPRODUCT((N65:R74=AN67)*(BT65:BT74))</f>
        <v>0</v>
      </c>
      <c r="AX67" s="13">
        <f>SUMPRODUCT((E65:I74=AN67)*(BU65:BU74))+SUMPRODUCT((N65:R74=AN67)*(BV65:BV74))</f>
        <v>0</v>
      </c>
      <c r="AY67" s="13">
        <f>SUMPRODUCT((E65:I74=AN67)*(BW65:BW74))+SUMPRODUCT((N65:R74=AN67)*(BX65:BX74))</f>
        <v>0</v>
      </c>
      <c r="AZ67" s="13">
        <f>SUMPRODUCT((E65:I74=AN67)*(BY65:BY74))+SUMPRODUCT((N65:R74=AN67)*(BZ65:BZ74))</f>
        <v>0</v>
      </c>
      <c r="BA67" s="13">
        <f>AY67-AZ67</f>
        <v>0</v>
      </c>
      <c r="BB67" s="13">
        <f>SUMPRODUCT((E65:I74=AN67)*(BI65:BI74))+SUMPRODUCT((N65:R74=AN67)*(BJ65:BJ74))</f>
        <v>0</v>
      </c>
      <c r="BC67" s="13">
        <f>SUMPRODUCT((E65:I74=AN67)*(BK65:BK74))+SUMPRODUCT((N65:R74=AN67)*(BL65:BL74))</f>
        <v>0</v>
      </c>
      <c r="BD67" s="13">
        <f>SUMPRODUCT((E65:I74=AN67)*(CA65:CA74))+SUMPRODUCT((N65:R74=AN67)*(CB65:CB74))</f>
        <v>0</v>
      </c>
      <c r="BE67" s="13">
        <f>SUMPRODUCT((E65:I74=AN67)*(CC65:CC74))+SUMPRODUCT((N65:R74=AN67)*(CD65:CD74))</f>
        <v>0</v>
      </c>
      <c r="BF67" s="13">
        <f>BD67-BE67</f>
        <v>0</v>
      </c>
      <c r="BG67" s="2">
        <f t="shared" si="79"/>
        <v>0</v>
      </c>
      <c r="BH67" s="2">
        <f t="shared" si="80"/>
        <v>0</v>
      </c>
      <c r="BI67" s="2" t="b">
        <f t="shared" si="81"/>
        <v>0</v>
      </c>
      <c r="BJ67" s="2" t="b">
        <f t="shared" si="82"/>
        <v>0</v>
      </c>
      <c r="BK67" s="2" t="b">
        <f t="shared" si="83"/>
        <v>0</v>
      </c>
      <c r="BL67" s="2" t="b">
        <f t="shared" si="84"/>
        <v>0</v>
      </c>
      <c r="BM67" s="2">
        <f t="shared" si="85"/>
        <v>0</v>
      </c>
      <c r="BN67" s="2">
        <f t="shared" si="86"/>
        <v>0</v>
      </c>
      <c r="BO67" s="2">
        <f t="shared" si="87"/>
        <v>0</v>
      </c>
      <c r="BP67" s="2">
        <f t="shared" si="88"/>
        <v>0</v>
      </c>
      <c r="BQ67" s="2" t="b">
        <f t="shared" si="89"/>
        <v>0</v>
      </c>
      <c r="BR67" s="2" t="b">
        <f t="shared" si="90"/>
        <v>0</v>
      </c>
      <c r="BS67" s="2" t="b">
        <f t="shared" si="91"/>
        <v>0</v>
      </c>
      <c r="BT67" s="2" t="b">
        <f t="shared" si="92"/>
        <v>0</v>
      </c>
      <c r="BU67" s="2" t="b">
        <f t="shared" si="93"/>
        <v>0</v>
      </c>
      <c r="BV67" s="2" t="b">
        <f t="shared" si="94"/>
        <v>0</v>
      </c>
      <c r="BW67" s="2">
        <f t="shared" si="95"/>
        <v>0</v>
      </c>
      <c r="BX67" s="2">
        <f t="shared" si="96"/>
        <v>0</v>
      </c>
      <c r="BY67" s="2">
        <f t="shared" si="97"/>
        <v>0</v>
      </c>
      <c r="BZ67" s="2">
        <f t="shared" si="98"/>
        <v>0</v>
      </c>
      <c r="CA67" s="2">
        <f t="shared" si="99"/>
        <v>0</v>
      </c>
      <c r="CB67" s="2">
        <f t="shared" si="100"/>
        <v>0</v>
      </c>
      <c r="CC67" s="2">
        <f t="shared" si="101"/>
        <v>0</v>
      </c>
      <c r="CD67" s="2">
        <f t="shared" si="102"/>
        <v>0</v>
      </c>
      <c r="CF67" s="12">
        <f>IF(AS65=1,IF(AS69=1,SUM(BM69-BN69)*10000+(BA65)/1000+(BF65)/10000+(AY65)/100000+(BD65)/1000000))</f>
        <v>0</v>
      </c>
      <c r="CG67" s="12">
        <f>IF(AS66=1,IF(AS69=1,SUM(BM74-BN74)*10000+(BA66)/1000+(BF66)/10000+(AY66)/100000+(BD66)/1000000))</f>
        <v>0</v>
      </c>
      <c r="CH67" s="12">
        <f>IF(AS67=1,IF(AS69=1,SUM(BM66-BN66)*10000+(BA67)/1000+(BF67)/10000+(AY67)/100000+(BD67)/1000000))</f>
        <v>0</v>
      </c>
      <c r="CI67" s="12">
        <f>IF(AS68=1,IF(AS69=1,SUM(BM72-BN72)*10000+(BA68)/1000+(BF68)/10000+(AY68)/100000+(BD68)/1000000))</f>
        <v>0</v>
      </c>
      <c r="CJ67" s="12">
        <f>IF(AS69=1,IF(AS68=1,SUM(BN72-BM72)*10000+(BA69)/1000+(BF69)/10000+(AY69)/100000+(BD69)/1000000))</f>
        <v>0</v>
      </c>
      <c r="CK67" s="13" t="b">
        <f>IF(AS65=2,IF(AS69=2,SUM(BM69-BN69)*10000+(BA65)/1000+(BF65)/10000+(AY65)/100000+(BD65)/1000000))</f>
        <v>0</v>
      </c>
      <c r="CL67" s="13" t="b">
        <f>IF(AS66=2,IF(AS69=2,SUM(BM74-BN74)*10000+(BA66)/1000+(BF66)/10000+(AY66)/100000+(BD66)/1000000))</f>
        <v>0</v>
      </c>
      <c r="CM67" s="13" t="b">
        <f>IF(AS67=2,IF(AS69=2,SUM(BM66-BN66)*10000+(BA67)/1000+(BF67)/10000+(AY67)/100000+(BD67)/1000000))</f>
        <v>0</v>
      </c>
      <c r="CN67" s="13" t="b">
        <f>IF(AS68=2,IF(AS69=2,SUM(BM72-BN72)*10000+(BA68)/1000+(BF68)/10000+(AY68)/100000+(BD68)/1000000))</f>
        <v>0</v>
      </c>
      <c r="CO67" s="13" t="b">
        <f>IF(AS69=2,IF(AS68=2,SUM(BN72-BM72)*10000+(BA69)/1000+(BF69)/10000+(AY69)/100000+(BD69)/1000000))</f>
        <v>0</v>
      </c>
      <c r="CP67" s="14" t="b">
        <f>IF(AS65=3,IF(AS69=3,SUM(BM69-BN69)*10000+(BA65)/1000+(BF65)/10000+(AY65)/100000+(BD65)/1000000))</f>
        <v>0</v>
      </c>
      <c r="CQ67" s="14" t="b">
        <f>IF(AS66=3,IF(AS69=3,SUM(BM74-BN74)*10000+(BA66)/1000+(BF66)/10000+(AY66)/100000+(BD66)/1000000))</f>
        <v>0</v>
      </c>
      <c r="CR67" s="14" t="b">
        <f>IF(AS67=3,IF(AS69=3,SUM(BM66-BN66)*10000+(BA67)/1000+(BF67)/10000+(AY67)/100000+(BD67)/1000000))</f>
        <v>0</v>
      </c>
      <c r="CS67" s="14" t="b">
        <f>IF(AS68=3,IF(AS69=3,SUM(BM72-BN72)*10000+(BA68)/1000+(BF68)/10000+(AY68)/100000+(BD68)/1000000))</f>
        <v>0</v>
      </c>
      <c r="CT67" s="14" t="b">
        <f>IF(AS69=3,IF(AS68=3,SUM(BN72-BM72)*10000+(BA69)/1000+(BF69)/10000+(AY69)/100000+(BD69)/1000000))</f>
        <v>0</v>
      </c>
      <c r="CU67" s="15" t="b">
        <f>IF(AS65=4,IF(AS69=4,SUM(BM69-BN69)*10000+(BA65)/1000+(BF65)/10000+(AY65)/100000+(BD65)/1000000))</f>
        <v>0</v>
      </c>
      <c r="CV67" s="15" t="b">
        <f>IF(AS66=4,IF(AS69=4,SUM(BM74-BN74)*10000+(BA66)/1000+(BF66)/10000+(AY66)/100000+(BD66)/1000000))</f>
        <v>0</v>
      </c>
      <c r="CW67" s="15" t="b">
        <f>IF(AS67=4,IF(AS69=4,SUM(BM66-BN66)*10000+(BA67)/1000+(BF67)/10000+(AY67)/100000+(BD67)/1000000))</f>
        <v>0</v>
      </c>
      <c r="CX67" s="15" t="b">
        <f>IF(AS68=4,IF(AS69=4,SUM(BM72-BN72)*10000+(BA68)/1000+(BF68)/10000+(AY68)/100000+(BD68)/1000000))</f>
        <v>0</v>
      </c>
      <c r="CY67" s="15" t="b">
        <f>IF(AS69=4,IF(AS68=4,SUM(BN72-BM72)*10000+(BA69)/1000+(BF69)/10000+(AY69)/100000+(BD69)/1000000))</f>
        <v>0</v>
      </c>
      <c r="CZ67" s="16">
        <v>5</v>
      </c>
      <c r="DA67" s="16">
        <f>RANK(DD67,DD63:DD67)</f>
        <v>5</v>
      </c>
      <c r="DB67" s="2" t="str">
        <f>CY62</f>
        <v>ROUMANIE</v>
      </c>
      <c r="DC67" s="2">
        <f>SUM(CJ68,CO68,CT68,CY68)</f>
        <v>10000000</v>
      </c>
      <c r="DD67" s="2">
        <f>DC67+0.0000001</f>
        <v>10000000.0000001</v>
      </c>
      <c r="DF67" s="2" t="str">
        <f>VLOOKUP(CZ67,DA63:DB67,2,0)</f>
        <v>ROUMANIE</v>
      </c>
      <c r="DG67" s="2">
        <f>VLOOKUP(DF67,DB63:DC67,2,0)</f>
        <v>10000000</v>
      </c>
      <c r="DH67" s="2">
        <f>RANK(DG67,DG63:DG67)</f>
        <v>1</v>
      </c>
    </row>
    <row r="68" spans="5:105" ht="22.5">
      <c r="E68" s="79" t="s">
        <v>90</v>
      </c>
      <c r="F68" s="79"/>
      <c r="G68" s="79"/>
      <c r="H68" s="79"/>
      <c r="I68" s="79"/>
      <c r="J68" s="77"/>
      <c r="K68" s="78"/>
      <c r="L68" s="77"/>
      <c r="M68" s="78"/>
      <c r="N68" s="79" t="s">
        <v>91</v>
      </c>
      <c r="O68" s="79"/>
      <c r="P68" s="79"/>
      <c r="Q68" s="79"/>
      <c r="R68" s="79"/>
      <c r="S68" s="82" t="s">
        <v>92</v>
      </c>
      <c r="T68" s="83"/>
      <c r="U68" s="83"/>
      <c r="V68" s="83"/>
      <c r="W68" s="80"/>
      <c r="X68" s="24"/>
      <c r="Y68" s="25"/>
      <c r="Z68" s="26"/>
      <c r="AA68" s="26"/>
      <c r="AB68" s="26"/>
      <c r="AC68" s="26"/>
      <c r="AD68" s="26"/>
      <c r="AE68" s="26"/>
      <c r="AF68" s="26"/>
      <c r="AG68" s="27"/>
      <c r="AH68" s="27"/>
      <c r="AI68" s="28"/>
      <c r="AJ68" s="28"/>
      <c r="AK68" s="28"/>
      <c r="AN68" s="11" t="s">
        <v>40</v>
      </c>
      <c r="AO68" s="11"/>
      <c r="AP68" s="11"/>
      <c r="AQ68" s="11"/>
      <c r="AR68" s="11"/>
      <c r="AS68" s="13">
        <f>RANK(AT68,AT65:AT69)</f>
        <v>1</v>
      </c>
      <c r="AT68" s="13">
        <f>SUMPRODUCT((E65:I74=AN68)*(BM65:BM74))+SUMPRODUCT((N65:R74=AN68)*(BN65:BN74))</f>
        <v>0</v>
      </c>
      <c r="AU68" s="13">
        <f>SUMPRODUCT((E65:I74=AN68)*(BO65:BO74))+SUMPRODUCT((N65:R74=AN68)*(BP65:BP74))</f>
        <v>0</v>
      </c>
      <c r="AV68" s="13">
        <f>SUMPRODUCT((E65:I74=AN68)*(BQ65:BQ74))+SUMPRODUCT((N65:R74=AN68)*(BR65:BR74))</f>
        <v>0</v>
      </c>
      <c r="AW68" s="13">
        <f>SUMPRODUCT((E65:I74=AN68)*(BS65:BS74))+SUMPRODUCT((N65:R74=AN68)*(BT65:BT74))</f>
        <v>0</v>
      </c>
      <c r="AX68" s="13">
        <f>SUMPRODUCT((E65:I74=AN68)*(BU65:BU74))+SUMPRODUCT((N65:R74=AN68)*(BV65:BV74))</f>
        <v>0</v>
      </c>
      <c r="AY68" s="13">
        <f>SUMPRODUCT((E65:I74=AN68)*(BW65:BW74))+SUMPRODUCT((N65:R74=AN68)*(BX65:BX74))</f>
        <v>0</v>
      </c>
      <c r="AZ68" s="13">
        <f>SUMPRODUCT((E65:I74=AN68)*(BY65:BY74))+SUMPRODUCT((N65:R74=AN68)*(BZ65:BZ74))</f>
        <v>0</v>
      </c>
      <c r="BA68" s="13">
        <f>AY68-AZ68</f>
        <v>0</v>
      </c>
      <c r="BB68" s="13">
        <f>SUMPRODUCT((E65:I74=AN68)*(BI65:BI74))+SUMPRODUCT((N65:R74=AN68)*(BJ65:BJ74))</f>
        <v>0</v>
      </c>
      <c r="BC68" s="13">
        <f>SUMPRODUCT((E65:I74=AN68)*(BK65:BK74))+SUMPRODUCT((N65:R74=AN68)*(BL65:BL74))</f>
        <v>0</v>
      </c>
      <c r="BD68" s="13">
        <f>SUMPRODUCT((E65:I74=AN68)*(CA65:CA74))+SUMPRODUCT((N65:R74=AN68)*(CB65:CB74))</f>
        <v>0</v>
      </c>
      <c r="BE68" s="13">
        <f>SUMPRODUCT((E65:I74=AN68)*(CC65:CC74))+SUMPRODUCT((N65:R74=AN68)*(CD65:CD74))</f>
        <v>0</v>
      </c>
      <c r="BF68" s="13">
        <f>BD68-BE68</f>
        <v>0</v>
      </c>
      <c r="BG68" s="2">
        <f t="shared" si="79"/>
        <v>0</v>
      </c>
      <c r="BH68" s="2">
        <f t="shared" si="80"/>
        <v>0</v>
      </c>
      <c r="BI68" s="2" t="b">
        <f t="shared" si="81"/>
        <v>0</v>
      </c>
      <c r="BJ68" s="2" t="b">
        <f t="shared" si="82"/>
        <v>0</v>
      </c>
      <c r="BK68" s="2" t="b">
        <f t="shared" si="83"/>
        <v>0</v>
      </c>
      <c r="BL68" s="2" t="b">
        <f t="shared" si="84"/>
        <v>0</v>
      </c>
      <c r="BM68" s="2">
        <f t="shared" si="85"/>
        <v>0</v>
      </c>
      <c r="BN68" s="2">
        <f t="shared" si="86"/>
        <v>0</v>
      </c>
      <c r="BO68" s="2">
        <f t="shared" si="87"/>
        <v>0</v>
      </c>
      <c r="BP68" s="2">
        <f t="shared" si="88"/>
        <v>0</v>
      </c>
      <c r="BQ68" s="2" t="b">
        <f t="shared" si="89"/>
        <v>0</v>
      </c>
      <c r="BR68" s="2" t="b">
        <f t="shared" si="90"/>
        <v>0</v>
      </c>
      <c r="BS68" s="2" t="b">
        <f t="shared" si="91"/>
        <v>0</v>
      </c>
      <c r="BT68" s="2" t="b">
        <f t="shared" si="92"/>
        <v>0</v>
      </c>
      <c r="BU68" s="2" t="b">
        <f t="shared" si="93"/>
        <v>0</v>
      </c>
      <c r="BV68" s="2" t="b">
        <f t="shared" si="94"/>
        <v>0</v>
      </c>
      <c r="BW68" s="2">
        <f t="shared" si="95"/>
        <v>0</v>
      </c>
      <c r="BX68" s="2">
        <f t="shared" si="96"/>
        <v>0</v>
      </c>
      <c r="BY68" s="2">
        <f t="shared" si="97"/>
        <v>0</v>
      </c>
      <c r="BZ68" s="2">
        <f t="shared" si="98"/>
        <v>0</v>
      </c>
      <c r="CA68" s="2">
        <f t="shared" si="99"/>
        <v>0</v>
      </c>
      <c r="CB68" s="2">
        <f t="shared" si="100"/>
        <v>0</v>
      </c>
      <c r="CC68" s="2">
        <f t="shared" si="101"/>
        <v>0</v>
      </c>
      <c r="CD68" s="2">
        <f t="shared" si="102"/>
        <v>0</v>
      </c>
      <c r="CF68" s="29">
        <f aca="true" t="shared" si="103" ref="CF68:CY68">SUM(CF63:CF67)</f>
        <v>10000000</v>
      </c>
      <c r="CG68" s="29">
        <f t="shared" si="103"/>
        <v>10000000</v>
      </c>
      <c r="CH68" s="29">
        <f t="shared" si="103"/>
        <v>10000000</v>
      </c>
      <c r="CI68" s="29">
        <f t="shared" si="103"/>
        <v>10000000</v>
      </c>
      <c r="CJ68" s="29">
        <f t="shared" si="103"/>
        <v>10000000</v>
      </c>
      <c r="CK68" s="30">
        <f t="shared" si="103"/>
        <v>0</v>
      </c>
      <c r="CL68" s="30">
        <f t="shared" si="103"/>
        <v>0</v>
      </c>
      <c r="CM68" s="30">
        <f t="shared" si="103"/>
        <v>0</v>
      </c>
      <c r="CN68" s="30">
        <f t="shared" si="103"/>
        <v>0</v>
      </c>
      <c r="CO68" s="30">
        <f t="shared" si="103"/>
        <v>0</v>
      </c>
      <c r="CP68" s="31">
        <f t="shared" si="103"/>
        <v>0</v>
      </c>
      <c r="CQ68" s="31">
        <f t="shared" si="103"/>
        <v>0</v>
      </c>
      <c r="CR68" s="31">
        <f t="shared" si="103"/>
        <v>0</v>
      </c>
      <c r="CS68" s="31">
        <f t="shared" si="103"/>
        <v>0</v>
      </c>
      <c r="CT68" s="31">
        <f t="shared" si="103"/>
        <v>0</v>
      </c>
      <c r="CU68" s="32">
        <f t="shared" si="103"/>
        <v>0</v>
      </c>
      <c r="CV68" s="32">
        <f t="shared" si="103"/>
        <v>0</v>
      </c>
      <c r="CW68" s="32">
        <f t="shared" si="103"/>
        <v>0</v>
      </c>
      <c r="CX68" s="32">
        <f t="shared" si="103"/>
        <v>0</v>
      </c>
      <c r="CY68" s="32">
        <f t="shared" si="103"/>
        <v>0</v>
      </c>
      <c r="CZ68" s="33"/>
      <c r="DA68" s="33"/>
    </row>
    <row r="69" spans="5:105" ht="22.5">
      <c r="E69" s="79" t="s">
        <v>93</v>
      </c>
      <c r="F69" s="79"/>
      <c r="G69" s="79"/>
      <c r="H69" s="79"/>
      <c r="I69" s="79"/>
      <c r="J69" s="77"/>
      <c r="K69" s="78"/>
      <c r="L69" s="77"/>
      <c r="M69" s="78"/>
      <c r="N69" s="79" t="s">
        <v>92</v>
      </c>
      <c r="O69" s="79"/>
      <c r="P69" s="79"/>
      <c r="Q69" s="79"/>
      <c r="R69" s="79"/>
      <c r="S69" s="80" t="s">
        <v>94</v>
      </c>
      <c r="T69" s="81"/>
      <c r="U69" s="81"/>
      <c r="V69" s="81"/>
      <c r="W69" s="81"/>
      <c r="X69" s="24"/>
      <c r="Y69" s="25"/>
      <c r="Z69" s="26"/>
      <c r="AA69" s="26"/>
      <c r="AB69" s="26"/>
      <c r="AC69" s="26"/>
      <c r="AD69" s="26"/>
      <c r="AE69" s="26"/>
      <c r="AF69" s="26"/>
      <c r="AG69" s="27"/>
      <c r="AH69" s="27"/>
      <c r="AI69" s="28"/>
      <c r="AJ69" s="28"/>
      <c r="AK69" s="28"/>
      <c r="AN69" s="11" t="s">
        <v>41</v>
      </c>
      <c r="AO69" s="11"/>
      <c r="AP69" s="11"/>
      <c r="AQ69" s="11"/>
      <c r="AR69" s="11"/>
      <c r="AS69" s="13">
        <f>RANK(AT69,AT65:AT69)</f>
        <v>1</v>
      </c>
      <c r="AT69" s="13">
        <f>SUMPRODUCT((E65:I74=AN69)*(BM65:BM74))+SUMPRODUCT((N65:R74=AN69)*(BN65:BN74))</f>
        <v>0</v>
      </c>
      <c r="AU69" s="13">
        <f>SUMPRODUCT((E65:I74=AN69)*(BO65:BO74))+SUMPRODUCT((N65:R74=AN69)*(BP65:BP74))</f>
        <v>0</v>
      </c>
      <c r="AV69" s="13">
        <f>SUMPRODUCT((E65:I74=AN69)*(BQ65:BQ74))+SUMPRODUCT((N65:R74=AN69)*(BR65:BR74))</f>
        <v>0</v>
      </c>
      <c r="AW69" s="13">
        <f>SUMPRODUCT((E65:I74=AN69)*(BS65:BS74))+SUMPRODUCT((N65:R74=AN69)*(BT65:BT74))</f>
        <v>0</v>
      </c>
      <c r="AX69" s="13">
        <f>SUMPRODUCT((E65:I74=AN69)*(BU65:BU74))+SUMPRODUCT((N65:R74=AN69)*(BV65:BV74))</f>
        <v>0</v>
      </c>
      <c r="AY69" s="13">
        <f>SUMPRODUCT((E65:I74=AN69)*(BW65:BW74))+SUMPRODUCT((N65:R74=AN69)*(BX65:BX74))</f>
        <v>0</v>
      </c>
      <c r="AZ69" s="13">
        <f>SUMPRODUCT((E65:I74=AN69)*(BY65:BY74))+SUMPRODUCT((N65:R74=AN69)*(BZ65:BZ74))</f>
        <v>0</v>
      </c>
      <c r="BA69" s="13">
        <f>AY69-AZ69</f>
        <v>0</v>
      </c>
      <c r="BB69" s="13">
        <f>SUMPRODUCT((E65:I74=AN69)*(BI65:BI74))+SUMPRODUCT((N65:R74=AN69)*(BJ65:BJ74))</f>
        <v>0</v>
      </c>
      <c r="BC69" s="13">
        <f>SUMPRODUCT((E65:I74=AN69)*(BK65:BK74))+SUMPRODUCT((N65:R74=AN69)*(BL65:BL74))</f>
        <v>0</v>
      </c>
      <c r="BD69" s="13">
        <f>SUMPRODUCT((E65:I74=AN69)*(CA65:CA74))+SUMPRODUCT((N65:R74=AN69)*(CB65:CB74))</f>
        <v>0</v>
      </c>
      <c r="BE69" s="13">
        <f>SUMPRODUCT((E65:I74=AN69)*(CC65:CC74))+SUMPRODUCT((N65:R74=AN69)*(CD65:CD74))</f>
        <v>0</v>
      </c>
      <c r="BF69" s="13">
        <f>BD69-BE69</f>
        <v>0</v>
      </c>
      <c r="BG69" s="2">
        <f t="shared" si="79"/>
        <v>0</v>
      </c>
      <c r="BH69" s="2">
        <f t="shared" si="80"/>
        <v>0</v>
      </c>
      <c r="BI69" s="2" t="b">
        <f t="shared" si="81"/>
        <v>0</v>
      </c>
      <c r="BJ69" s="2" t="b">
        <f t="shared" si="82"/>
        <v>0</v>
      </c>
      <c r="BK69" s="2" t="b">
        <f t="shared" si="83"/>
        <v>0</v>
      </c>
      <c r="BL69" s="2" t="b">
        <f t="shared" si="84"/>
        <v>0</v>
      </c>
      <c r="BM69" s="2">
        <f t="shared" si="85"/>
        <v>0</v>
      </c>
      <c r="BN69" s="2">
        <f t="shared" si="86"/>
        <v>0</v>
      </c>
      <c r="BO69" s="2">
        <f t="shared" si="87"/>
        <v>0</v>
      </c>
      <c r="BP69" s="2">
        <f t="shared" si="88"/>
        <v>0</v>
      </c>
      <c r="BQ69" s="2" t="b">
        <f t="shared" si="89"/>
        <v>0</v>
      </c>
      <c r="BR69" s="2" t="b">
        <f t="shared" si="90"/>
        <v>0</v>
      </c>
      <c r="BS69" s="2" t="b">
        <f t="shared" si="91"/>
        <v>0</v>
      </c>
      <c r="BT69" s="2" t="b">
        <f t="shared" si="92"/>
        <v>0</v>
      </c>
      <c r="BU69" s="2" t="b">
        <f t="shared" si="93"/>
        <v>0</v>
      </c>
      <c r="BV69" s="2" t="b">
        <f t="shared" si="94"/>
        <v>0</v>
      </c>
      <c r="BW69" s="2">
        <f t="shared" si="95"/>
        <v>0</v>
      </c>
      <c r="BX69" s="2">
        <f t="shared" si="96"/>
        <v>0</v>
      </c>
      <c r="BY69" s="2">
        <f t="shared" si="97"/>
        <v>0</v>
      </c>
      <c r="BZ69" s="2">
        <f t="shared" si="98"/>
        <v>0</v>
      </c>
      <c r="CA69" s="2">
        <f t="shared" si="99"/>
        <v>0</v>
      </c>
      <c r="CB69" s="2">
        <f t="shared" si="100"/>
        <v>0</v>
      </c>
      <c r="CC69" s="2">
        <f t="shared" si="101"/>
        <v>0</v>
      </c>
      <c r="CD69" s="2">
        <f t="shared" si="102"/>
        <v>0</v>
      </c>
      <c r="CF69" s="34">
        <v>1</v>
      </c>
      <c r="CG69" s="34"/>
      <c r="CH69" s="34"/>
      <c r="CI69" s="34"/>
      <c r="CJ69" s="34"/>
      <c r="CK69" s="11">
        <v>2</v>
      </c>
      <c r="CL69" s="11"/>
      <c r="CM69" s="11"/>
      <c r="CN69" s="11"/>
      <c r="CO69" s="11"/>
      <c r="CP69" s="35"/>
      <c r="CQ69" s="36"/>
      <c r="CR69" s="36"/>
      <c r="CS69" s="36"/>
      <c r="CT69" s="37"/>
      <c r="CU69" s="38"/>
      <c r="CV69" s="39"/>
      <c r="CW69" s="39"/>
      <c r="CX69" s="39"/>
      <c r="CY69" s="40"/>
      <c r="CZ69" s="16"/>
      <c r="DA69" s="16"/>
    </row>
    <row r="70" spans="5:82" ht="22.5">
      <c r="E70" s="79" t="s">
        <v>90</v>
      </c>
      <c r="F70" s="79"/>
      <c r="G70" s="79"/>
      <c r="H70" s="79"/>
      <c r="I70" s="79"/>
      <c r="J70" s="77"/>
      <c r="K70" s="78"/>
      <c r="L70" s="77"/>
      <c r="M70" s="78"/>
      <c r="N70" s="79" t="s">
        <v>94</v>
      </c>
      <c r="O70" s="79"/>
      <c r="P70" s="79"/>
      <c r="Q70" s="79"/>
      <c r="R70" s="7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2">
        <f t="shared" si="79"/>
        <v>0</v>
      </c>
      <c r="BH70" s="2">
        <f t="shared" si="80"/>
        <v>0</v>
      </c>
      <c r="BI70" s="2" t="b">
        <f t="shared" si="81"/>
        <v>0</v>
      </c>
      <c r="BJ70" s="2" t="b">
        <f t="shared" si="82"/>
        <v>0</v>
      </c>
      <c r="BK70" s="2" t="b">
        <f t="shared" si="83"/>
        <v>0</v>
      </c>
      <c r="BL70" s="2" t="b">
        <f t="shared" si="84"/>
        <v>0</v>
      </c>
      <c r="BM70" s="2">
        <f t="shared" si="85"/>
        <v>0</v>
      </c>
      <c r="BN70" s="2">
        <f t="shared" si="86"/>
        <v>0</v>
      </c>
      <c r="BO70" s="2">
        <f t="shared" si="87"/>
        <v>0</v>
      </c>
      <c r="BP70" s="2">
        <f t="shared" si="88"/>
        <v>0</v>
      </c>
      <c r="BQ70" s="2" t="b">
        <f t="shared" si="89"/>
        <v>0</v>
      </c>
      <c r="BR70" s="2" t="b">
        <f t="shared" si="90"/>
        <v>0</v>
      </c>
      <c r="BS70" s="2" t="b">
        <f t="shared" si="91"/>
        <v>0</v>
      </c>
      <c r="BT70" s="2" t="b">
        <f t="shared" si="92"/>
        <v>0</v>
      </c>
      <c r="BU70" s="2" t="b">
        <f t="shared" si="93"/>
        <v>0</v>
      </c>
      <c r="BV70" s="2" t="b">
        <f t="shared" si="94"/>
        <v>0</v>
      </c>
      <c r="BW70" s="2">
        <f t="shared" si="95"/>
        <v>0</v>
      </c>
      <c r="BX70" s="2">
        <f t="shared" si="96"/>
        <v>0</v>
      </c>
      <c r="BY70" s="2">
        <f t="shared" si="97"/>
        <v>0</v>
      </c>
      <c r="BZ70" s="2">
        <f t="shared" si="98"/>
        <v>0</v>
      </c>
      <c r="CA70" s="2">
        <f t="shared" si="99"/>
        <v>0</v>
      </c>
      <c r="CB70" s="2">
        <f t="shared" si="100"/>
        <v>0</v>
      </c>
      <c r="CC70" s="2">
        <f t="shared" si="101"/>
        <v>0</v>
      </c>
      <c r="CD70" s="2">
        <f t="shared" si="102"/>
        <v>0</v>
      </c>
    </row>
    <row r="71" spans="5:82" ht="22.5">
      <c r="E71" s="79" t="s">
        <v>91</v>
      </c>
      <c r="F71" s="79"/>
      <c r="G71" s="79"/>
      <c r="H71" s="79"/>
      <c r="I71" s="79"/>
      <c r="J71" s="77"/>
      <c r="K71" s="78"/>
      <c r="L71" s="77"/>
      <c r="M71" s="78"/>
      <c r="N71" s="79" t="s">
        <v>92</v>
      </c>
      <c r="O71" s="79"/>
      <c r="P71" s="79"/>
      <c r="Q71" s="79"/>
      <c r="R71" s="7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2"/>
      <c r="BG71" s="2">
        <f t="shared" si="79"/>
        <v>0</v>
      </c>
      <c r="BH71" s="2">
        <f t="shared" si="80"/>
        <v>0</v>
      </c>
      <c r="BI71" s="2" t="b">
        <f t="shared" si="81"/>
        <v>0</v>
      </c>
      <c r="BJ71" s="2" t="b">
        <f t="shared" si="82"/>
        <v>0</v>
      </c>
      <c r="BK71" s="2" t="b">
        <f t="shared" si="83"/>
        <v>0</v>
      </c>
      <c r="BL71" s="2" t="b">
        <f t="shared" si="84"/>
        <v>0</v>
      </c>
      <c r="BM71" s="2">
        <f t="shared" si="85"/>
        <v>0</v>
      </c>
      <c r="BN71" s="2">
        <f t="shared" si="86"/>
        <v>0</v>
      </c>
      <c r="BO71" s="2">
        <f t="shared" si="87"/>
        <v>0</v>
      </c>
      <c r="BP71" s="2">
        <f t="shared" si="88"/>
        <v>0</v>
      </c>
      <c r="BQ71" s="2" t="b">
        <f t="shared" si="89"/>
        <v>0</v>
      </c>
      <c r="BR71" s="2" t="b">
        <f t="shared" si="90"/>
        <v>0</v>
      </c>
      <c r="BS71" s="2" t="b">
        <f t="shared" si="91"/>
        <v>0</v>
      </c>
      <c r="BT71" s="2" t="b">
        <f t="shared" si="92"/>
        <v>0</v>
      </c>
      <c r="BU71" s="2" t="b">
        <f t="shared" si="93"/>
        <v>0</v>
      </c>
      <c r="BV71" s="2" t="b">
        <f t="shared" si="94"/>
        <v>0</v>
      </c>
      <c r="BW71" s="2">
        <f t="shared" si="95"/>
        <v>0</v>
      </c>
      <c r="BX71" s="2">
        <f t="shared" si="96"/>
        <v>0</v>
      </c>
      <c r="BY71" s="2">
        <f t="shared" si="97"/>
        <v>0</v>
      </c>
      <c r="BZ71" s="2">
        <f t="shared" si="98"/>
        <v>0</v>
      </c>
      <c r="CA71" s="2">
        <f t="shared" si="99"/>
        <v>0</v>
      </c>
      <c r="CB71" s="2">
        <f t="shared" si="100"/>
        <v>0</v>
      </c>
      <c r="CC71" s="2">
        <f t="shared" si="101"/>
        <v>0</v>
      </c>
      <c r="CD71" s="2">
        <f t="shared" si="102"/>
        <v>0</v>
      </c>
    </row>
    <row r="72" spans="5:82" ht="22.5">
      <c r="E72" s="79" t="s">
        <v>93</v>
      </c>
      <c r="F72" s="79"/>
      <c r="G72" s="79"/>
      <c r="H72" s="79"/>
      <c r="I72" s="79"/>
      <c r="J72" s="77"/>
      <c r="K72" s="78"/>
      <c r="L72" s="77"/>
      <c r="M72" s="78"/>
      <c r="N72" s="79" t="s">
        <v>94</v>
      </c>
      <c r="O72" s="79"/>
      <c r="P72" s="79"/>
      <c r="Q72" s="79"/>
      <c r="R72" s="7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  <c r="BG72" s="2">
        <f t="shared" si="79"/>
        <v>0</v>
      </c>
      <c r="BH72" s="2">
        <f t="shared" si="80"/>
        <v>0</v>
      </c>
      <c r="BI72" s="2" t="b">
        <f t="shared" si="81"/>
        <v>0</v>
      </c>
      <c r="BJ72" s="2" t="b">
        <f t="shared" si="82"/>
        <v>0</v>
      </c>
      <c r="BK72" s="2" t="b">
        <f t="shared" si="83"/>
        <v>0</v>
      </c>
      <c r="BL72" s="2" t="b">
        <f t="shared" si="84"/>
        <v>0</v>
      </c>
      <c r="BM72" s="2">
        <f t="shared" si="85"/>
        <v>0</v>
      </c>
      <c r="BN72" s="2">
        <f t="shared" si="86"/>
        <v>0</v>
      </c>
      <c r="BO72" s="2">
        <f t="shared" si="87"/>
        <v>0</v>
      </c>
      <c r="BP72" s="2">
        <f t="shared" si="88"/>
        <v>0</v>
      </c>
      <c r="BQ72" s="2" t="b">
        <f t="shared" si="89"/>
        <v>0</v>
      </c>
      <c r="BR72" s="2" t="b">
        <f t="shared" si="90"/>
        <v>0</v>
      </c>
      <c r="BS72" s="2" t="b">
        <f t="shared" si="91"/>
        <v>0</v>
      </c>
      <c r="BT72" s="2" t="b">
        <f t="shared" si="92"/>
        <v>0</v>
      </c>
      <c r="BU72" s="2" t="b">
        <f t="shared" si="93"/>
        <v>0</v>
      </c>
      <c r="BV72" s="2" t="b">
        <f t="shared" si="94"/>
        <v>0</v>
      </c>
      <c r="BW72" s="2">
        <f t="shared" si="95"/>
        <v>0</v>
      </c>
      <c r="BX72" s="2">
        <f t="shared" si="96"/>
        <v>0</v>
      </c>
      <c r="BY72" s="2">
        <f t="shared" si="97"/>
        <v>0</v>
      </c>
      <c r="BZ72" s="2">
        <f t="shared" si="98"/>
        <v>0</v>
      </c>
      <c r="CA72" s="2">
        <f t="shared" si="99"/>
        <v>0</v>
      </c>
      <c r="CB72" s="2">
        <f t="shared" si="100"/>
        <v>0</v>
      </c>
      <c r="CC72" s="2">
        <f t="shared" si="101"/>
        <v>0</v>
      </c>
      <c r="CD72" s="2">
        <f t="shared" si="102"/>
        <v>0</v>
      </c>
    </row>
    <row r="73" spans="5:82" ht="22.5">
      <c r="E73" s="79" t="s">
        <v>90</v>
      </c>
      <c r="F73" s="79"/>
      <c r="G73" s="79"/>
      <c r="H73" s="79"/>
      <c r="I73" s="79"/>
      <c r="J73" s="77"/>
      <c r="K73" s="78"/>
      <c r="L73" s="77"/>
      <c r="M73" s="78"/>
      <c r="N73" s="79" t="s">
        <v>92</v>
      </c>
      <c r="O73" s="79"/>
      <c r="P73" s="79"/>
      <c r="Q73" s="79"/>
      <c r="R73" s="7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BG73" s="2">
        <f t="shared" si="79"/>
        <v>0</v>
      </c>
      <c r="BH73" s="2">
        <f t="shared" si="80"/>
        <v>0</v>
      </c>
      <c r="BI73" s="2" t="b">
        <f t="shared" si="81"/>
        <v>0</v>
      </c>
      <c r="BJ73" s="2" t="b">
        <f t="shared" si="82"/>
        <v>0</v>
      </c>
      <c r="BK73" s="2" t="b">
        <f t="shared" si="83"/>
        <v>0</v>
      </c>
      <c r="BL73" s="2" t="b">
        <f t="shared" si="84"/>
        <v>0</v>
      </c>
      <c r="BM73" s="2">
        <f t="shared" si="85"/>
        <v>0</v>
      </c>
      <c r="BN73" s="2">
        <f t="shared" si="86"/>
        <v>0</v>
      </c>
      <c r="BO73" s="2">
        <f t="shared" si="87"/>
        <v>0</v>
      </c>
      <c r="BP73" s="2">
        <f t="shared" si="88"/>
        <v>0</v>
      </c>
      <c r="BQ73" s="2" t="b">
        <f t="shared" si="89"/>
        <v>0</v>
      </c>
      <c r="BR73" s="2" t="b">
        <f t="shared" si="90"/>
        <v>0</v>
      </c>
      <c r="BS73" s="2" t="b">
        <f t="shared" si="91"/>
        <v>0</v>
      </c>
      <c r="BT73" s="2" t="b">
        <f t="shared" si="92"/>
        <v>0</v>
      </c>
      <c r="BU73" s="2" t="b">
        <f t="shared" si="93"/>
        <v>0</v>
      </c>
      <c r="BV73" s="2" t="b">
        <f t="shared" si="94"/>
        <v>0</v>
      </c>
      <c r="BW73" s="2">
        <f t="shared" si="95"/>
        <v>0</v>
      </c>
      <c r="BX73" s="2">
        <f t="shared" si="96"/>
        <v>0</v>
      </c>
      <c r="BY73" s="2">
        <f t="shared" si="97"/>
        <v>0</v>
      </c>
      <c r="BZ73" s="2">
        <f t="shared" si="98"/>
        <v>0</v>
      </c>
      <c r="CA73" s="2">
        <f t="shared" si="99"/>
        <v>0</v>
      </c>
      <c r="CB73" s="2">
        <f t="shared" si="100"/>
        <v>0</v>
      </c>
      <c r="CC73" s="2">
        <f t="shared" si="101"/>
        <v>0</v>
      </c>
      <c r="CD73" s="2">
        <f t="shared" si="102"/>
        <v>0</v>
      </c>
    </row>
    <row r="74" spans="5:82" ht="22.5">
      <c r="E74" s="79" t="s">
        <v>91</v>
      </c>
      <c r="F74" s="79"/>
      <c r="G74" s="79"/>
      <c r="H74" s="79"/>
      <c r="I74" s="79"/>
      <c r="J74" s="77"/>
      <c r="K74" s="78"/>
      <c r="L74" s="77"/>
      <c r="M74" s="78"/>
      <c r="N74" s="79" t="s">
        <v>93</v>
      </c>
      <c r="O74" s="79"/>
      <c r="P74" s="79"/>
      <c r="Q74" s="79"/>
      <c r="R74" s="79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4"/>
      <c r="BG74" s="2">
        <f t="shared" si="79"/>
        <v>0</v>
      </c>
      <c r="BH74" s="2">
        <f t="shared" si="80"/>
        <v>0</v>
      </c>
      <c r="BI74" s="2" t="b">
        <f t="shared" si="81"/>
        <v>0</v>
      </c>
      <c r="BJ74" s="2" t="b">
        <f t="shared" si="82"/>
        <v>0</v>
      </c>
      <c r="BK74" s="2" t="b">
        <f t="shared" si="83"/>
        <v>0</v>
      </c>
      <c r="BL74" s="2" t="b">
        <f t="shared" si="84"/>
        <v>0</v>
      </c>
      <c r="BM74" s="2">
        <f t="shared" si="85"/>
        <v>0</v>
      </c>
      <c r="BN74" s="2">
        <f t="shared" si="86"/>
        <v>0</v>
      </c>
      <c r="BO74" s="2">
        <f t="shared" si="87"/>
        <v>0</v>
      </c>
      <c r="BP74" s="2">
        <f t="shared" si="88"/>
        <v>0</v>
      </c>
      <c r="BQ74" s="2" t="b">
        <f t="shared" si="89"/>
        <v>0</v>
      </c>
      <c r="BR74" s="2" t="b">
        <f t="shared" si="90"/>
        <v>0</v>
      </c>
      <c r="BS74" s="2" t="b">
        <f t="shared" si="91"/>
        <v>0</v>
      </c>
      <c r="BT74" s="2" t="b">
        <f t="shared" si="92"/>
        <v>0</v>
      </c>
      <c r="BU74" s="2" t="b">
        <f t="shared" si="93"/>
        <v>0</v>
      </c>
      <c r="BV74" s="2" t="b">
        <f t="shared" si="94"/>
        <v>0</v>
      </c>
      <c r="BW74" s="2">
        <f t="shared" si="95"/>
        <v>0</v>
      </c>
      <c r="BX74" s="2">
        <f t="shared" si="96"/>
        <v>0</v>
      </c>
      <c r="BY74" s="2">
        <f t="shared" si="97"/>
        <v>0</v>
      </c>
      <c r="BZ74" s="2">
        <f t="shared" si="98"/>
        <v>0</v>
      </c>
      <c r="CA74" s="2">
        <f t="shared" si="99"/>
        <v>0</v>
      </c>
      <c r="CB74" s="2">
        <f t="shared" si="100"/>
        <v>0</v>
      </c>
      <c r="CC74" s="2">
        <f t="shared" si="101"/>
        <v>0</v>
      </c>
      <c r="CD74" s="2">
        <f t="shared" si="102"/>
        <v>0</v>
      </c>
    </row>
  </sheetData>
  <sheetProtection/>
  <mergeCells count="209">
    <mergeCell ref="AB3:AD3"/>
    <mergeCell ref="AE3:AF3"/>
    <mergeCell ref="R3:S3"/>
    <mergeCell ref="T3:U3"/>
    <mergeCell ref="W3:X3"/>
    <mergeCell ref="Y3:AA3"/>
    <mergeCell ref="W4:Z4"/>
    <mergeCell ref="AE70:AG74"/>
    <mergeCell ref="Z70:Z74"/>
    <mergeCell ref="AA70:AC74"/>
    <mergeCell ref="AD70:AD74"/>
    <mergeCell ref="E62:R63"/>
    <mergeCell ref="E72:I72"/>
    <mergeCell ref="N72:R72"/>
    <mergeCell ref="N70:R70"/>
    <mergeCell ref="S70:U74"/>
    <mergeCell ref="R6:V6"/>
    <mergeCell ref="AE6:AJ6"/>
    <mergeCell ref="AH70:AH74"/>
    <mergeCell ref="AI70:AK74"/>
    <mergeCell ref="S62:AK63"/>
    <mergeCell ref="Z53:Z57"/>
    <mergeCell ref="AA53:AC57"/>
    <mergeCell ref="AD53:AD57"/>
    <mergeCell ref="N55:R55"/>
    <mergeCell ref="E45:R46"/>
    <mergeCell ref="E71:I71"/>
    <mergeCell ref="N71:R71"/>
    <mergeCell ref="CK69:CO69"/>
    <mergeCell ref="E73:I73"/>
    <mergeCell ref="N73:R73"/>
    <mergeCell ref="E74:I74"/>
    <mergeCell ref="W70:Y74"/>
    <mergeCell ref="E70:I70"/>
    <mergeCell ref="V70:V74"/>
    <mergeCell ref="N74:R74"/>
    <mergeCell ref="CP69:CT69"/>
    <mergeCell ref="CU69:CY69"/>
    <mergeCell ref="E69:I69"/>
    <mergeCell ref="N69:R69"/>
    <mergeCell ref="AN69:AR69"/>
    <mergeCell ref="CF69:CJ69"/>
    <mergeCell ref="S69:W69"/>
    <mergeCell ref="E68:I68"/>
    <mergeCell ref="N68:R68"/>
    <mergeCell ref="AN68:AR68"/>
    <mergeCell ref="E67:I67"/>
    <mergeCell ref="N67:R67"/>
    <mergeCell ref="AN67:AR67"/>
    <mergeCell ref="E66:I66"/>
    <mergeCell ref="N66:R66"/>
    <mergeCell ref="AN66:AR66"/>
    <mergeCell ref="E65:I65"/>
    <mergeCell ref="N65:R65"/>
    <mergeCell ref="S65:W65"/>
    <mergeCell ref="AN65:AR65"/>
    <mergeCell ref="AN62:BF63"/>
    <mergeCell ref="E64:I64"/>
    <mergeCell ref="N64:R64"/>
    <mergeCell ref="S64:W64"/>
    <mergeCell ref="AN64:AR64"/>
    <mergeCell ref="AE53:AG57"/>
    <mergeCell ref="AH53:AH57"/>
    <mergeCell ref="AI53:AK57"/>
    <mergeCell ref="E54:I54"/>
    <mergeCell ref="N54:R54"/>
    <mergeCell ref="N56:R56"/>
    <mergeCell ref="E57:I57"/>
    <mergeCell ref="W53:Y57"/>
    <mergeCell ref="E53:I53"/>
    <mergeCell ref="N53:R53"/>
    <mergeCell ref="S53:U57"/>
    <mergeCell ref="V53:V57"/>
    <mergeCell ref="N57:R57"/>
    <mergeCell ref="E55:I55"/>
    <mergeCell ref="CF52:CJ52"/>
    <mergeCell ref="CK52:CO52"/>
    <mergeCell ref="CP52:CT52"/>
    <mergeCell ref="CU52:CY52"/>
    <mergeCell ref="E52:I52"/>
    <mergeCell ref="N52:R52"/>
    <mergeCell ref="AN52:AR52"/>
    <mergeCell ref="S52:W52"/>
    <mergeCell ref="N51:R51"/>
    <mergeCell ref="S68:W68"/>
    <mergeCell ref="AN51:AR51"/>
    <mergeCell ref="E50:I50"/>
    <mergeCell ref="N50:R50"/>
    <mergeCell ref="S67:W67"/>
    <mergeCell ref="AN50:AR50"/>
    <mergeCell ref="S50:W50"/>
    <mergeCell ref="S51:W51"/>
    <mergeCell ref="E56:I56"/>
    <mergeCell ref="E49:I49"/>
    <mergeCell ref="N49:R49"/>
    <mergeCell ref="S66:W66"/>
    <mergeCell ref="AN49:AR49"/>
    <mergeCell ref="E48:I48"/>
    <mergeCell ref="N48:R48"/>
    <mergeCell ref="S48:W48"/>
    <mergeCell ref="AN48:AR48"/>
    <mergeCell ref="S49:W49"/>
    <mergeCell ref="E51:I51"/>
    <mergeCell ref="S45:AK46"/>
    <mergeCell ref="AN45:BF46"/>
    <mergeCell ref="E47:I47"/>
    <mergeCell ref="N47:R47"/>
    <mergeCell ref="S47:W47"/>
    <mergeCell ref="AN47:AR47"/>
    <mergeCell ref="AE35:AG39"/>
    <mergeCell ref="AH35:AH39"/>
    <mergeCell ref="AI35:AK39"/>
    <mergeCell ref="E36:I36"/>
    <mergeCell ref="N36:R36"/>
    <mergeCell ref="E37:I37"/>
    <mergeCell ref="N37:R37"/>
    <mergeCell ref="E38:I38"/>
    <mergeCell ref="N38:R38"/>
    <mergeCell ref="E39:I39"/>
    <mergeCell ref="W35:Y39"/>
    <mergeCell ref="Z35:Z39"/>
    <mergeCell ref="AA35:AC39"/>
    <mergeCell ref="AD35:AD39"/>
    <mergeCell ref="E35:I35"/>
    <mergeCell ref="N35:R35"/>
    <mergeCell ref="S35:U39"/>
    <mergeCell ref="V35:V39"/>
    <mergeCell ref="N39:R39"/>
    <mergeCell ref="CF34:CJ34"/>
    <mergeCell ref="CK34:CO34"/>
    <mergeCell ref="CP34:CT34"/>
    <mergeCell ref="CU34:CY34"/>
    <mergeCell ref="E34:I34"/>
    <mergeCell ref="N34:R34"/>
    <mergeCell ref="S34:W34"/>
    <mergeCell ref="AN34:AR34"/>
    <mergeCell ref="E33:I33"/>
    <mergeCell ref="N33:R33"/>
    <mergeCell ref="S33:W33"/>
    <mergeCell ref="AN33:AR33"/>
    <mergeCell ref="E32:I32"/>
    <mergeCell ref="N32:R32"/>
    <mergeCell ref="S32:W32"/>
    <mergeCell ref="AN32:AR32"/>
    <mergeCell ref="E31:I31"/>
    <mergeCell ref="N31:R31"/>
    <mergeCell ref="S31:W31"/>
    <mergeCell ref="AN31:AR31"/>
    <mergeCell ref="E30:I30"/>
    <mergeCell ref="N30:R30"/>
    <mergeCell ref="S30:W30"/>
    <mergeCell ref="AN30:AR30"/>
    <mergeCell ref="E27:R28"/>
    <mergeCell ref="S27:AK28"/>
    <mergeCell ref="AN27:BF28"/>
    <mergeCell ref="E29:I29"/>
    <mergeCell ref="N29:R29"/>
    <mergeCell ref="S29:W29"/>
    <mergeCell ref="AN29:AR29"/>
    <mergeCell ref="CF17:CJ17"/>
    <mergeCell ref="CK17:CO17"/>
    <mergeCell ref="CP17:CT17"/>
    <mergeCell ref="CU17:CY17"/>
    <mergeCell ref="AN15:AR15"/>
    <mergeCell ref="AN16:AR16"/>
    <mergeCell ref="AN17:AR17"/>
    <mergeCell ref="AN10:BF11"/>
    <mergeCell ref="AN12:AR12"/>
    <mergeCell ref="AN13:AR13"/>
    <mergeCell ref="AN14:AR14"/>
    <mergeCell ref="E12:I12"/>
    <mergeCell ref="N12:R12"/>
    <mergeCell ref="S12:W12"/>
    <mergeCell ref="E13:I13"/>
    <mergeCell ref="N13:R13"/>
    <mergeCell ref="S13:W13"/>
    <mergeCell ref="E20:I20"/>
    <mergeCell ref="E21:I21"/>
    <mergeCell ref="E14:I14"/>
    <mergeCell ref="E15:I15"/>
    <mergeCell ref="E16:I16"/>
    <mergeCell ref="E17:I17"/>
    <mergeCell ref="N14:R14"/>
    <mergeCell ref="N15:R15"/>
    <mergeCell ref="N16:R16"/>
    <mergeCell ref="S17:W17"/>
    <mergeCell ref="S14:W14"/>
    <mergeCell ref="S15:W15"/>
    <mergeCell ref="S16:W16"/>
    <mergeCell ref="S18:U22"/>
    <mergeCell ref="W18:Y22"/>
    <mergeCell ref="E22:I22"/>
    <mergeCell ref="N17:R17"/>
    <mergeCell ref="N18:R18"/>
    <mergeCell ref="N19:R19"/>
    <mergeCell ref="N20:R20"/>
    <mergeCell ref="N21:R21"/>
    <mergeCell ref="E18:I18"/>
    <mergeCell ref="E19:I19"/>
    <mergeCell ref="AA18:AC22"/>
    <mergeCell ref="AE18:AG22"/>
    <mergeCell ref="AI18:AK22"/>
    <mergeCell ref="E10:R11"/>
    <mergeCell ref="S10:AK11"/>
    <mergeCell ref="V18:V22"/>
    <mergeCell ref="Z18:Z22"/>
    <mergeCell ref="AD18:AD22"/>
    <mergeCell ref="AH18:AH22"/>
    <mergeCell ref="N22:R22"/>
  </mergeCells>
  <conditionalFormatting sqref="AL1:IV65536 R1:AK2 Y3 AH3 AB3 T3:U3 AC5 W3:W4 R3:R8 R9:AK15 AK6 AF7:AK8 X7:X8 AE5:AE6 E1:Q15 E16:M16 S16:AK16 AE3 AI5 E17:AK48 E49:R52 X49:AK52 E53:AK65536">
    <cfRule type="cellIs" priority="3" dxfId="0" operator="lessThan" stopIfTrue="1">
      <formula>0</formula>
    </cfRule>
  </conditionalFormatting>
  <conditionalFormatting sqref="N16:R16">
    <cfRule type="cellIs" priority="2" dxfId="0" operator="lessThan" stopIfTrue="1">
      <formula>0</formula>
    </cfRule>
  </conditionalFormatting>
  <conditionalFormatting sqref="S49:W52">
    <cfRule type="cellIs" priority="1" dxfId="0" operator="lessThan" stopIfTrue="1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37" r:id="rId2"/>
  <rowBreaks count="1" manualBreakCount="1">
    <brk id="75" max="255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F32"/>
  <sheetViews>
    <sheetView tabSelected="1" zoomScale="80" zoomScaleNormal="80" zoomScalePageLayoutView="0" workbookViewId="0" topLeftCell="A1">
      <selection activeCell="A1" sqref="A1:AF32"/>
    </sheetView>
  </sheetViews>
  <sheetFormatPr defaultColWidth="6.7109375" defaultRowHeight="15" customHeight="1"/>
  <cols>
    <col min="1" max="1" width="11.421875" style="1" customWidth="1"/>
    <col min="2" max="16384" width="6.7109375" style="1" customWidth="1"/>
  </cols>
  <sheetData>
    <row r="1" spans="1:3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5" customHeight="1">
      <c r="A2" s="4"/>
      <c r="B2" s="4"/>
      <c r="C2" s="4"/>
      <c r="D2" s="4"/>
      <c r="E2" s="4"/>
      <c r="F2" s="4"/>
      <c r="G2" s="4"/>
      <c r="H2" s="4"/>
      <c r="I2" s="4"/>
      <c r="J2" s="84" t="s">
        <v>73</v>
      </c>
      <c r="K2" s="85"/>
      <c r="L2" s="85"/>
      <c r="M2" s="85"/>
      <c r="N2" s="85"/>
      <c r="O2" s="85"/>
      <c r="P2" s="85"/>
      <c r="Q2" s="8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 customHeight="1">
      <c r="A3" s="4"/>
      <c r="B3" s="4"/>
      <c r="C3" s="4"/>
      <c r="D3" s="4"/>
      <c r="E3" s="4"/>
      <c r="F3" s="4"/>
      <c r="G3" s="4"/>
      <c r="H3" s="4"/>
      <c r="I3" s="4"/>
      <c r="J3" s="87"/>
      <c r="K3" s="88"/>
      <c r="L3" s="88"/>
      <c r="M3" s="88"/>
      <c r="N3" s="88"/>
      <c r="O3" s="88"/>
      <c r="P3" s="88"/>
      <c r="Q3" s="8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 customHeight="1" thickBot="1">
      <c r="A5" s="4"/>
      <c r="B5" s="90" t="s">
        <v>2</v>
      </c>
      <c r="C5" s="91"/>
      <c r="D5" s="4"/>
      <c r="E5" s="90" t="s">
        <v>10</v>
      </c>
      <c r="F5" s="9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 customHeight="1" thickBot="1">
      <c r="A6" s="4"/>
      <c r="B6" s="92"/>
      <c r="C6" s="93"/>
      <c r="D6" s="4"/>
      <c r="E6" s="94"/>
      <c r="F6" s="9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 customHeight="1" thickBot="1">
      <c r="A7" s="4"/>
      <c r="B7" s="96" t="s">
        <v>95</v>
      </c>
      <c r="C7" s="97"/>
      <c r="D7" s="97"/>
      <c r="E7" s="97"/>
      <c r="F7" s="9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 customHeight="1" thickBot="1">
      <c r="A8" s="4"/>
      <c r="B8" s="96" t="s">
        <v>96</v>
      </c>
      <c r="C8" s="97"/>
      <c r="D8" s="97"/>
      <c r="E8" s="97"/>
      <c r="F8" s="98"/>
      <c r="G8" s="4"/>
      <c r="H8" s="4"/>
      <c r="I8" s="90" t="s">
        <v>2</v>
      </c>
      <c r="J8" s="91"/>
      <c r="K8" s="4"/>
      <c r="L8" s="90" t="s">
        <v>10</v>
      </c>
      <c r="M8" s="91"/>
      <c r="N8" s="4"/>
      <c r="O8" s="4"/>
      <c r="P8" s="4"/>
      <c r="Q8" s="4"/>
      <c r="R8" s="4"/>
      <c r="S8" s="4"/>
      <c r="T8" s="90" t="s">
        <v>2</v>
      </c>
      <c r="U8" s="91"/>
      <c r="V8" s="4"/>
      <c r="W8" s="90" t="s">
        <v>10</v>
      </c>
      <c r="X8" s="91"/>
      <c r="Y8" s="4"/>
      <c r="Z8" s="4"/>
      <c r="AA8" s="4"/>
      <c r="AB8" s="4"/>
      <c r="AC8" s="4"/>
      <c r="AD8" s="4"/>
      <c r="AE8" s="4"/>
      <c r="AF8" s="4"/>
    </row>
    <row r="9" spans="1:32" ht="15" customHeight="1" thickBot="1">
      <c r="A9" s="4"/>
      <c r="B9" s="92"/>
      <c r="C9" s="93"/>
      <c r="D9" s="4"/>
      <c r="E9" s="94"/>
      <c r="F9" s="95"/>
      <c r="G9" s="4"/>
      <c r="H9" s="4"/>
      <c r="I9" s="92"/>
      <c r="J9" s="93"/>
      <c r="K9" s="4"/>
      <c r="L9" s="94"/>
      <c r="M9" s="95"/>
      <c r="N9" s="4"/>
      <c r="O9" s="4"/>
      <c r="P9" s="4"/>
      <c r="Q9" s="4"/>
      <c r="R9" s="4"/>
      <c r="S9" s="4"/>
      <c r="T9" s="92"/>
      <c r="U9" s="93"/>
      <c r="V9" s="4"/>
      <c r="W9" s="94"/>
      <c r="X9" s="95"/>
      <c r="Y9" s="4"/>
      <c r="Z9" s="4"/>
      <c r="AA9" s="4"/>
      <c r="AB9" s="4"/>
      <c r="AC9" s="4"/>
      <c r="AD9" s="4"/>
      <c r="AE9" s="4"/>
      <c r="AF9" s="4"/>
    </row>
    <row r="10" spans="1:32" ht="15" customHeight="1" thickBot="1">
      <c r="A10" s="4"/>
      <c r="B10" s="90" t="s">
        <v>2</v>
      </c>
      <c r="C10" s="91"/>
      <c r="D10" s="4"/>
      <c r="E10" s="90" t="s">
        <v>10</v>
      </c>
      <c r="F10" s="91"/>
      <c r="G10" s="4"/>
      <c r="H10" s="4"/>
      <c r="I10" s="99">
        <f>IF(B6="","",IF(B6&gt;B9,B7,B8))</f>
      </c>
      <c r="J10" s="100"/>
      <c r="K10" s="100"/>
      <c r="L10" s="100"/>
      <c r="M10" s="101"/>
      <c r="N10" s="4"/>
      <c r="O10" s="4"/>
      <c r="P10" s="4"/>
      <c r="Q10" s="4"/>
      <c r="R10" s="4"/>
      <c r="S10" s="4"/>
      <c r="T10" s="99">
        <f>IF(I9="","",IF(I9&gt;I12,I10,I11))</f>
      </c>
      <c r="U10" s="100"/>
      <c r="V10" s="100"/>
      <c r="W10" s="100"/>
      <c r="X10" s="101"/>
      <c r="Y10" s="4"/>
      <c r="Z10" s="4"/>
      <c r="AA10" s="4"/>
      <c r="AB10" s="4"/>
      <c r="AC10" s="4"/>
      <c r="AD10" s="4"/>
      <c r="AE10" s="4"/>
      <c r="AF10" s="4"/>
    </row>
    <row r="11" spans="1:32" ht="15" customHeight="1" thickBot="1">
      <c r="A11" s="4"/>
      <c r="B11" s="102"/>
      <c r="C11" s="16"/>
      <c r="D11" s="4"/>
      <c r="E11" s="16"/>
      <c r="F11" s="16"/>
      <c r="G11" s="4"/>
      <c r="H11" s="4"/>
      <c r="I11" s="99">
        <f>IF(B13="","",IF(B13&gt;B16,B14,B15))</f>
      </c>
      <c r="J11" s="100"/>
      <c r="K11" s="100"/>
      <c r="L11" s="100"/>
      <c r="M11" s="101"/>
      <c r="N11" s="4"/>
      <c r="O11" s="4"/>
      <c r="P11" s="4"/>
      <c r="Q11" s="4"/>
      <c r="R11" s="4"/>
      <c r="S11" s="4"/>
      <c r="T11" s="99">
        <f>IF(I23="","",IF(I23&gt;I26,I24,I25))</f>
      </c>
      <c r="U11" s="100"/>
      <c r="V11" s="100"/>
      <c r="W11" s="100"/>
      <c r="X11" s="101"/>
      <c r="Y11" s="4"/>
      <c r="Z11" s="4"/>
      <c r="AA11" s="4"/>
      <c r="AB11" s="4"/>
      <c r="AC11" s="4"/>
      <c r="AD11" s="4"/>
      <c r="AE11" s="4"/>
      <c r="AF11" s="4"/>
    </row>
    <row r="12" spans="1:32" ht="15" customHeight="1" thickBot="1">
      <c r="A12" s="4"/>
      <c r="B12" s="90" t="s">
        <v>2</v>
      </c>
      <c r="C12" s="91"/>
      <c r="D12" s="4"/>
      <c r="E12" s="90" t="s">
        <v>10</v>
      </c>
      <c r="F12" s="91"/>
      <c r="G12" s="4"/>
      <c r="H12" s="4"/>
      <c r="I12" s="92"/>
      <c r="J12" s="93"/>
      <c r="K12" s="4"/>
      <c r="L12" s="94"/>
      <c r="M12" s="95"/>
      <c r="N12" s="4"/>
      <c r="O12" s="4"/>
      <c r="P12" s="4"/>
      <c r="Q12" s="4"/>
      <c r="R12" s="4"/>
      <c r="S12" s="4"/>
      <c r="T12" s="92"/>
      <c r="U12" s="93"/>
      <c r="V12" s="4"/>
      <c r="W12" s="94"/>
      <c r="X12" s="95"/>
      <c r="Y12" s="4"/>
      <c r="Z12" s="103"/>
      <c r="AA12" s="103"/>
      <c r="AB12" s="103"/>
      <c r="AC12" s="103"/>
      <c r="AD12" s="103"/>
      <c r="AE12" s="103"/>
      <c r="AF12" s="103"/>
    </row>
    <row r="13" spans="1:32" ht="15" customHeight="1" thickBot="1">
      <c r="A13" s="4"/>
      <c r="B13" s="92"/>
      <c r="C13" s="93"/>
      <c r="D13" s="4"/>
      <c r="E13" s="94"/>
      <c r="F13" s="95"/>
      <c r="G13" s="4"/>
      <c r="H13" s="4"/>
      <c r="I13" s="90" t="s">
        <v>2</v>
      </c>
      <c r="J13" s="91"/>
      <c r="K13" s="4"/>
      <c r="L13" s="90" t="s">
        <v>10</v>
      </c>
      <c r="M13" s="91"/>
      <c r="N13" s="4"/>
      <c r="O13" s="4"/>
      <c r="P13" s="4"/>
      <c r="Q13" s="4"/>
      <c r="R13" s="4"/>
      <c r="S13" s="4"/>
      <c r="T13" s="90" t="s">
        <v>2</v>
      </c>
      <c r="U13" s="91"/>
      <c r="V13" s="4"/>
      <c r="W13" s="90" t="s">
        <v>10</v>
      </c>
      <c r="X13" s="91"/>
      <c r="Y13" s="4"/>
      <c r="Z13" s="103"/>
      <c r="AA13" s="103"/>
      <c r="AB13" s="103"/>
      <c r="AC13" s="103"/>
      <c r="AD13" s="103"/>
      <c r="AE13" s="103"/>
      <c r="AF13" s="103"/>
    </row>
    <row r="14" spans="1:32" ht="15" customHeight="1" thickBot="1">
      <c r="A14" s="4"/>
      <c r="B14" s="96" t="s">
        <v>97</v>
      </c>
      <c r="C14" s="97"/>
      <c r="D14" s="97"/>
      <c r="E14" s="97"/>
      <c r="F14" s="9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03"/>
      <c r="AA14" s="103"/>
      <c r="AB14" s="103"/>
      <c r="AC14" s="103"/>
      <c r="AD14" s="103"/>
      <c r="AE14" s="103"/>
      <c r="AF14" s="103"/>
    </row>
    <row r="15" spans="1:32" ht="15" customHeight="1" thickBot="1">
      <c r="A15" s="4"/>
      <c r="B15" s="96" t="s">
        <v>98</v>
      </c>
      <c r="C15" s="97"/>
      <c r="D15" s="97"/>
      <c r="E15" s="97"/>
      <c r="F15" s="9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03"/>
      <c r="AA15" s="104" t="s">
        <v>56</v>
      </c>
      <c r="AB15" s="104"/>
      <c r="AC15" s="104"/>
      <c r="AD15" s="104"/>
      <c r="AE15" s="104"/>
      <c r="AF15" s="103"/>
    </row>
    <row r="16" spans="1:32" ht="15" customHeight="1" thickBot="1">
      <c r="A16" s="4"/>
      <c r="B16" s="92"/>
      <c r="C16" s="93"/>
      <c r="D16" s="4"/>
      <c r="E16" s="94"/>
      <c r="F16" s="9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05"/>
      <c r="AA16" s="105"/>
      <c r="AB16" s="106"/>
      <c r="AC16" s="106"/>
      <c r="AD16" s="106"/>
      <c r="AE16" s="106"/>
      <c r="AF16" s="103"/>
    </row>
    <row r="17" spans="1:32" ht="15" customHeight="1" thickBot="1">
      <c r="A17" s="4"/>
      <c r="B17" s="90" t="s">
        <v>2</v>
      </c>
      <c r="C17" s="91"/>
      <c r="D17" s="4"/>
      <c r="E17" s="90" t="s">
        <v>10</v>
      </c>
      <c r="F17" s="9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05"/>
      <c r="AA17" s="105"/>
      <c r="AB17" s="107">
        <f>IF(T9&lt;T12,T11,T10)</f>
      </c>
      <c r="AC17" s="108"/>
      <c r="AD17" s="108"/>
      <c r="AE17" s="109"/>
      <c r="AF17" s="110"/>
    </row>
    <row r="18" spans="1:32" ht="1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03"/>
      <c r="AA18" s="103"/>
      <c r="AB18" s="103"/>
      <c r="AC18" s="103"/>
      <c r="AD18" s="103"/>
      <c r="AE18" s="103"/>
      <c r="AF18" s="103"/>
    </row>
    <row r="19" spans="1:32" ht="15" customHeight="1" thickBot="1">
      <c r="A19" s="4"/>
      <c r="B19" s="90" t="s">
        <v>2</v>
      </c>
      <c r="C19" s="91"/>
      <c r="D19" s="4"/>
      <c r="E19" s="90" t="s">
        <v>10</v>
      </c>
      <c r="F19" s="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03"/>
      <c r="AA19" s="103" t="s">
        <v>57</v>
      </c>
      <c r="AB19" s="111">
        <f>IF(T9&lt;T12,T10,T11)</f>
      </c>
      <c r="AC19" s="112"/>
      <c r="AD19" s="112"/>
      <c r="AE19" s="113"/>
      <c r="AF19" s="114"/>
    </row>
    <row r="20" spans="1:32" ht="15" customHeight="1" thickBot="1">
      <c r="A20" s="4"/>
      <c r="B20" s="92"/>
      <c r="C20" s="93"/>
      <c r="D20" s="4"/>
      <c r="E20" s="94"/>
      <c r="F20" s="9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03"/>
      <c r="AA20" s="103"/>
      <c r="AB20" s="103"/>
      <c r="AC20" s="103"/>
      <c r="AD20" s="103"/>
      <c r="AE20" s="103"/>
      <c r="AF20" s="103"/>
    </row>
    <row r="21" spans="1:32" ht="15" customHeight="1" thickBot="1">
      <c r="A21" s="4"/>
      <c r="B21" s="96" t="s">
        <v>99</v>
      </c>
      <c r="C21" s="97"/>
      <c r="D21" s="97"/>
      <c r="E21" s="97"/>
      <c r="F21" s="9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03"/>
      <c r="AA21" s="103" t="s">
        <v>58</v>
      </c>
      <c r="AB21" s="107">
        <f>IF(T23&lt;T26,T25,T24)</f>
      </c>
      <c r="AC21" s="108"/>
      <c r="AD21" s="108"/>
      <c r="AE21" s="109"/>
      <c r="AF21" s="103"/>
    </row>
    <row r="22" spans="1:32" ht="15" customHeight="1" thickBot="1">
      <c r="A22" s="4"/>
      <c r="B22" s="96" t="s">
        <v>100</v>
      </c>
      <c r="C22" s="97"/>
      <c r="D22" s="97"/>
      <c r="E22" s="97"/>
      <c r="F22" s="98"/>
      <c r="G22" s="4"/>
      <c r="H22" s="4"/>
      <c r="I22" s="90" t="s">
        <v>2</v>
      </c>
      <c r="J22" s="91"/>
      <c r="K22" s="4"/>
      <c r="L22" s="90" t="s">
        <v>10</v>
      </c>
      <c r="M22" s="91"/>
      <c r="N22" s="4"/>
      <c r="O22" s="4"/>
      <c r="P22" s="4"/>
      <c r="Q22" s="4"/>
      <c r="R22" s="4"/>
      <c r="S22" s="4"/>
      <c r="T22" s="90" t="s">
        <v>2</v>
      </c>
      <c r="U22" s="91"/>
      <c r="V22" s="4"/>
      <c r="W22" s="90" t="s">
        <v>10</v>
      </c>
      <c r="X22" s="91"/>
      <c r="Y22" s="4"/>
      <c r="Z22" s="103"/>
      <c r="AA22" s="103"/>
      <c r="AB22" s="103"/>
      <c r="AC22" s="103"/>
      <c r="AD22" s="103"/>
      <c r="AE22" s="103"/>
      <c r="AF22" s="103"/>
    </row>
    <row r="23" spans="1:32" ht="15" customHeight="1" thickBot="1">
      <c r="A23" s="4"/>
      <c r="B23" s="92"/>
      <c r="C23" s="93"/>
      <c r="D23" s="4"/>
      <c r="E23" s="94"/>
      <c r="F23" s="95"/>
      <c r="G23" s="4"/>
      <c r="H23" s="4"/>
      <c r="I23" s="92"/>
      <c r="J23" s="93"/>
      <c r="K23" s="4"/>
      <c r="L23" s="94"/>
      <c r="M23" s="95"/>
      <c r="N23" s="4"/>
      <c r="O23" s="4"/>
      <c r="P23" s="4"/>
      <c r="Q23" s="4"/>
      <c r="R23" s="4"/>
      <c r="S23" s="4"/>
      <c r="T23" s="92"/>
      <c r="U23" s="93"/>
      <c r="V23" s="4"/>
      <c r="W23" s="94"/>
      <c r="X23" s="95"/>
      <c r="Y23" s="4"/>
      <c r="Z23" s="103"/>
      <c r="AA23" s="103" t="s">
        <v>59</v>
      </c>
      <c r="AB23" s="107">
        <f>IF(T23&lt;T26,T24,T25)</f>
      </c>
      <c r="AC23" s="108"/>
      <c r="AD23" s="108"/>
      <c r="AE23" s="109"/>
      <c r="AF23" s="103"/>
    </row>
    <row r="24" spans="1:32" ht="15" customHeight="1" thickBot="1">
      <c r="A24" s="4"/>
      <c r="B24" s="90" t="s">
        <v>2</v>
      </c>
      <c r="C24" s="91"/>
      <c r="D24" s="4"/>
      <c r="E24" s="90" t="s">
        <v>10</v>
      </c>
      <c r="F24" s="91"/>
      <c r="G24" s="4"/>
      <c r="H24" s="4"/>
      <c r="I24" s="99">
        <f>IF(B20="","",IF(B20&gt;B23,B21,B22))</f>
      </c>
      <c r="J24" s="100"/>
      <c r="K24" s="100"/>
      <c r="L24" s="100"/>
      <c r="M24" s="101"/>
      <c r="N24" s="4"/>
      <c r="O24" s="4"/>
      <c r="P24" s="4"/>
      <c r="Q24" s="4"/>
      <c r="R24" s="4"/>
      <c r="S24" s="4"/>
      <c r="T24" s="99">
        <f>IF(I9="","",IF(I9&lt;I12,I10,I11))</f>
      </c>
      <c r="U24" s="100"/>
      <c r="V24" s="100"/>
      <c r="W24" s="100"/>
      <c r="X24" s="101"/>
      <c r="Y24" s="4"/>
      <c r="Z24" s="103"/>
      <c r="AA24" s="103"/>
      <c r="AB24" s="103"/>
      <c r="AC24" s="103"/>
      <c r="AD24" s="103"/>
      <c r="AE24" s="103"/>
      <c r="AF24" s="103"/>
    </row>
    <row r="25" spans="1:32" ht="15" customHeight="1" thickBot="1">
      <c r="A25" s="4"/>
      <c r="B25" s="4"/>
      <c r="C25" s="4"/>
      <c r="D25" s="4"/>
      <c r="E25" s="4"/>
      <c r="F25" s="4"/>
      <c r="G25" s="4"/>
      <c r="H25" s="4"/>
      <c r="I25" s="99">
        <f>IF(B27="","",IF(B27&gt;B30,B28,B29))</f>
      </c>
      <c r="J25" s="100"/>
      <c r="K25" s="100"/>
      <c r="L25" s="100"/>
      <c r="M25" s="101"/>
      <c r="N25" s="4"/>
      <c r="O25" s="4"/>
      <c r="P25" s="4"/>
      <c r="Q25" s="4"/>
      <c r="R25" s="4"/>
      <c r="S25" s="4"/>
      <c r="T25" s="99">
        <f>IF(I23="","",IF(I23&lt;I26,I24,I25))</f>
      </c>
      <c r="U25" s="100"/>
      <c r="V25" s="100"/>
      <c r="W25" s="100"/>
      <c r="X25" s="101"/>
      <c r="Y25" s="4"/>
      <c r="Z25" s="103"/>
      <c r="AA25" s="103"/>
      <c r="AB25" s="103"/>
      <c r="AC25" s="103"/>
      <c r="AD25" s="103"/>
      <c r="AE25" s="103"/>
      <c r="AF25" s="103"/>
    </row>
    <row r="26" spans="1:32" ht="15" customHeight="1" thickBot="1">
      <c r="A26" s="4"/>
      <c r="B26" s="90" t="s">
        <v>2</v>
      </c>
      <c r="C26" s="91"/>
      <c r="D26" s="4"/>
      <c r="E26" s="90" t="s">
        <v>10</v>
      </c>
      <c r="F26" s="91"/>
      <c r="G26" s="4"/>
      <c r="H26" s="4"/>
      <c r="I26" s="92"/>
      <c r="J26" s="93"/>
      <c r="K26" s="4"/>
      <c r="L26" s="94"/>
      <c r="M26" s="95"/>
      <c r="N26" s="4"/>
      <c r="O26" s="4"/>
      <c r="P26" s="4"/>
      <c r="Q26" s="4"/>
      <c r="R26" s="4"/>
      <c r="S26" s="4"/>
      <c r="T26" s="92"/>
      <c r="U26" s="93"/>
      <c r="V26" s="4"/>
      <c r="W26" s="94"/>
      <c r="X26" s="95"/>
      <c r="Y26" s="4"/>
      <c r="Z26" s="4"/>
      <c r="AA26" s="4"/>
      <c r="AB26" s="4"/>
      <c r="AC26" s="4"/>
      <c r="AD26" s="4"/>
      <c r="AE26" s="4"/>
      <c r="AF26" s="4"/>
    </row>
    <row r="27" spans="1:32" ht="15" customHeight="1" thickBot="1">
      <c r="A27" s="4"/>
      <c r="B27" s="92"/>
      <c r="C27" s="93"/>
      <c r="D27" s="4"/>
      <c r="E27" s="94"/>
      <c r="F27" s="95"/>
      <c r="G27" s="4"/>
      <c r="H27" s="4"/>
      <c r="I27" s="90" t="s">
        <v>2</v>
      </c>
      <c r="J27" s="91"/>
      <c r="K27" s="4"/>
      <c r="L27" s="90" t="s">
        <v>10</v>
      </c>
      <c r="M27" s="91"/>
      <c r="N27" s="4"/>
      <c r="O27" s="4"/>
      <c r="P27" s="4"/>
      <c r="Q27" s="4"/>
      <c r="R27" s="4"/>
      <c r="S27" s="4"/>
      <c r="T27" s="90" t="s">
        <v>2</v>
      </c>
      <c r="U27" s="91"/>
      <c r="V27" s="4"/>
      <c r="W27" s="90" t="s">
        <v>10</v>
      </c>
      <c r="X27" s="91"/>
      <c r="Y27" s="4"/>
      <c r="Z27" s="4"/>
      <c r="AA27" s="4"/>
      <c r="AB27" s="4"/>
      <c r="AC27" s="4"/>
      <c r="AD27" s="4"/>
      <c r="AE27" s="4"/>
      <c r="AF27" s="4"/>
    </row>
    <row r="28" spans="1:32" ht="15" customHeight="1" thickBot="1">
      <c r="A28" s="4"/>
      <c r="B28" s="96" t="s">
        <v>101</v>
      </c>
      <c r="C28" s="97"/>
      <c r="D28" s="97"/>
      <c r="E28" s="97"/>
      <c r="F28" s="9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 customHeight="1" thickBot="1">
      <c r="A29" s="4"/>
      <c r="B29" s="96" t="s">
        <v>102</v>
      </c>
      <c r="C29" s="97"/>
      <c r="D29" s="97"/>
      <c r="E29" s="97"/>
      <c r="F29" s="9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 customHeight="1" thickBot="1">
      <c r="A30" s="4"/>
      <c r="B30" s="92"/>
      <c r="C30" s="93"/>
      <c r="D30" s="4"/>
      <c r="E30" s="94"/>
      <c r="F30" s="9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" customHeight="1" thickBot="1">
      <c r="A31" s="4"/>
      <c r="B31" s="90" t="s">
        <v>2</v>
      </c>
      <c r="C31" s="91"/>
      <c r="D31" s="4"/>
      <c r="E31" s="90" t="s">
        <v>10</v>
      </c>
      <c r="F31" s="9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</sheetData>
  <sheetProtection/>
  <mergeCells count="83">
    <mergeCell ref="AA15:AE15"/>
    <mergeCell ref="AB19:AE19"/>
    <mergeCell ref="B7:F7"/>
    <mergeCell ref="B8:F8"/>
    <mergeCell ref="B12:C12"/>
    <mergeCell ref="E12:F12"/>
    <mergeCell ref="B13:C13"/>
    <mergeCell ref="I11:M11"/>
    <mergeCell ref="I12:J12"/>
    <mergeCell ref="L12:M12"/>
    <mergeCell ref="B5:C5"/>
    <mergeCell ref="B6:C6"/>
    <mergeCell ref="E5:F5"/>
    <mergeCell ref="E6:F6"/>
    <mergeCell ref="B9:C9"/>
    <mergeCell ref="B10:C10"/>
    <mergeCell ref="E9:F9"/>
    <mergeCell ref="E10:F10"/>
    <mergeCell ref="E13:F13"/>
    <mergeCell ref="B14:F14"/>
    <mergeCell ref="B15:F15"/>
    <mergeCell ref="B16:C16"/>
    <mergeCell ref="E16:F16"/>
    <mergeCell ref="B17:C17"/>
    <mergeCell ref="E17:F17"/>
    <mergeCell ref="B29:F29"/>
    <mergeCell ref="B30:C30"/>
    <mergeCell ref="E30:F30"/>
    <mergeCell ref="B23:C23"/>
    <mergeCell ref="E23:F23"/>
    <mergeCell ref="B24:C24"/>
    <mergeCell ref="E24:F24"/>
    <mergeCell ref="B26:C26"/>
    <mergeCell ref="E26:F26"/>
    <mergeCell ref="B27:C27"/>
    <mergeCell ref="E27:F27"/>
    <mergeCell ref="B28:F28"/>
    <mergeCell ref="B19:C19"/>
    <mergeCell ref="E19:F19"/>
    <mergeCell ref="B20:C20"/>
    <mergeCell ref="E20:F20"/>
    <mergeCell ref="B21:F21"/>
    <mergeCell ref="B22:F22"/>
    <mergeCell ref="L22:M22"/>
    <mergeCell ref="I23:J23"/>
    <mergeCell ref="L23:M23"/>
    <mergeCell ref="B31:C31"/>
    <mergeCell ref="E31:F31"/>
    <mergeCell ref="I8:J8"/>
    <mergeCell ref="L8:M8"/>
    <mergeCell ref="I9:J9"/>
    <mergeCell ref="L9:M9"/>
    <mergeCell ref="I10:M10"/>
    <mergeCell ref="T12:U12"/>
    <mergeCell ref="I24:M24"/>
    <mergeCell ref="I25:M25"/>
    <mergeCell ref="I26:J26"/>
    <mergeCell ref="L26:M26"/>
    <mergeCell ref="I27:J27"/>
    <mergeCell ref="L27:M27"/>
    <mergeCell ref="I13:J13"/>
    <mergeCell ref="L13:M13"/>
    <mergeCell ref="I22:J22"/>
    <mergeCell ref="T25:X25"/>
    <mergeCell ref="T8:U8"/>
    <mergeCell ref="W8:X8"/>
    <mergeCell ref="T9:U9"/>
    <mergeCell ref="W9:X9"/>
    <mergeCell ref="W13:X13"/>
    <mergeCell ref="T22:U22"/>
    <mergeCell ref="W22:X22"/>
    <mergeCell ref="T10:X10"/>
    <mergeCell ref="T11:X11"/>
    <mergeCell ref="T13:U13"/>
    <mergeCell ref="W12:X12"/>
    <mergeCell ref="J2:Q3"/>
    <mergeCell ref="T26:U26"/>
    <mergeCell ref="W26:X26"/>
    <mergeCell ref="T27:U27"/>
    <mergeCell ref="W27:X27"/>
    <mergeCell ref="T23:U23"/>
    <mergeCell ref="W23:X23"/>
    <mergeCell ref="T24:X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el.crapule@gmail.com</dc:creator>
  <cp:keywords/>
  <dc:description/>
  <cp:lastModifiedBy>Administrateur</cp:lastModifiedBy>
  <cp:lastPrinted>2023-08-29T15:57:13Z</cp:lastPrinted>
  <dcterms:created xsi:type="dcterms:W3CDTF">2013-06-10T12:50:31Z</dcterms:created>
  <dcterms:modified xsi:type="dcterms:W3CDTF">2023-08-29T15:57:49Z</dcterms:modified>
  <cp:category/>
  <cp:version/>
  <cp:contentType/>
  <cp:contentStatus/>
</cp:coreProperties>
</file>